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7E9D84CC-21F9-4CDC-83E4-9984346A2797}" xr6:coauthVersionLast="45" xr6:coauthVersionMax="45" xr10:uidLastSave="{00000000-0000-0000-0000-000000000000}"/>
  <bookViews>
    <workbookView xWindow="3705" yWindow="2040" windowWidth="19710" windowHeight="18315" xr2:uid="{00000000-000D-0000-FFFF-FFFF00000000}"/>
  </bookViews>
  <sheets>
    <sheet name="Info" sheetId="6" r:id="rId1"/>
    <sheet name="1. Posting Steps" sheetId="2" r:id="rId2"/>
    <sheet name="2. Template" sheetId="4" r:id="rId3"/>
    <sheet name="3. Contact" sheetId="5" r:id="rId4"/>
    <sheet name="Daten"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4" l="1"/>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F48" i="2"/>
  <c r="F40" i="2"/>
  <c r="F32" i="2"/>
  <c r="E21" i="2" l="1"/>
  <c r="K46" i="2" l="1"/>
  <c r="R46" i="2" s="1"/>
  <c r="K38" i="2"/>
  <c r="R38" i="2" s="1"/>
  <c r="K30" i="2"/>
  <c r="R30" i="2" s="1"/>
  <c r="E23" i="2"/>
  <c r="L47" i="2" s="1"/>
  <c r="N47" i="2" s="1"/>
  <c r="E22" i="2"/>
  <c r="L31" i="2" s="1"/>
  <c r="L39" i="2" l="1"/>
  <c r="N39" i="2" s="1"/>
  <c r="E29" i="2"/>
  <c r="N31" i="2"/>
  <c r="H48" i="2" l="1"/>
  <c r="H40" i="2"/>
  <c r="H32" i="2" l="1"/>
  <c r="L29" i="2"/>
  <c r="C85" i="4"/>
  <c r="N85" i="4" s="1"/>
  <c r="J78" i="4" l="1"/>
  <c r="D154" i="4" s="1"/>
  <c r="D20" i="4"/>
  <c r="E20" i="4"/>
  <c r="K96" i="4" s="1"/>
  <c r="D21" i="4"/>
  <c r="E21" i="4"/>
  <c r="K97" i="4" s="1"/>
  <c r="D22" i="4"/>
  <c r="E22" i="4"/>
  <c r="K98" i="4" s="1"/>
  <c r="D23" i="4"/>
  <c r="E23" i="4"/>
  <c r="K99" i="4" s="1"/>
  <c r="D24" i="4"/>
  <c r="E24" i="4"/>
  <c r="K100" i="4" s="1"/>
  <c r="D25" i="4"/>
  <c r="E25" i="4"/>
  <c r="K101" i="4" s="1"/>
  <c r="D26" i="4"/>
  <c r="E26" i="4"/>
  <c r="K102" i="4" s="1"/>
  <c r="D27" i="4"/>
  <c r="E27" i="4"/>
  <c r="K103" i="4" s="1"/>
  <c r="D28" i="4"/>
  <c r="E28" i="4"/>
  <c r="K104" i="4" s="1"/>
  <c r="D29" i="4"/>
  <c r="E29" i="4"/>
  <c r="K105" i="4" s="1"/>
  <c r="D30" i="4"/>
  <c r="E30" i="4"/>
  <c r="K106" i="4" s="1"/>
  <c r="D31" i="4"/>
  <c r="E31" i="4"/>
  <c r="K107" i="4" s="1"/>
  <c r="D32" i="4"/>
  <c r="E32" i="4"/>
  <c r="K108" i="4" s="1"/>
  <c r="D33" i="4"/>
  <c r="E33" i="4"/>
  <c r="K109" i="4" s="1"/>
  <c r="D34" i="4"/>
  <c r="E34" i="4"/>
  <c r="K110" i="4" s="1"/>
  <c r="D35" i="4"/>
  <c r="E35" i="4"/>
  <c r="K111" i="4" s="1"/>
  <c r="D36" i="4"/>
  <c r="E36" i="4"/>
  <c r="K112" i="4" s="1"/>
  <c r="D37" i="4"/>
  <c r="E37" i="4"/>
  <c r="K113" i="4" s="1"/>
  <c r="D38" i="4"/>
  <c r="E38" i="4"/>
  <c r="K114" i="4" s="1"/>
  <c r="D39" i="4"/>
  <c r="E39" i="4"/>
  <c r="K115" i="4" s="1"/>
  <c r="D40" i="4"/>
  <c r="E40" i="4"/>
  <c r="K116" i="4" s="1"/>
  <c r="D41" i="4"/>
  <c r="E41" i="4"/>
  <c r="K117" i="4" s="1"/>
  <c r="D42" i="4"/>
  <c r="E42" i="4"/>
  <c r="K118" i="4" s="1"/>
  <c r="D43" i="4"/>
  <c r="E43" i="4"/>
  <c r="K119" i="4" s="1"/>
  <c r="D44" i="4"/>
  <c r="E44" i="4"/>
  <c r="K120" i="4" s="1"/>
  <c r="D45" i="4"/>
  <c r="E45" i="4"/>
  <c r="K121" i="4" s="1"/>
  <c r="D46" i="4"/>
  <c r="E46" i="4"/>
  <c r="K122" i="4" s="1"/>
  <c r="D47" i="4"/>
  <c r="E47" i="4"/>
  <c r="K123" i="4" s="1"/>
  <c r="D48" i="4"/>
  <c r="E48" i="4"/>
  <c r="K124" i="4" s="1"/>
  <c r="D49" i="4"/>
  <c r="E49" i="4"/>
  <c r="K125" i="4" s="1"/>
  <c r="D50" i="4"/>
  <c r="E50" i="4"/>
  <c r="K126" i="4" s="1"/>
  <c r="D51" i="4"/>
  <c r="E51" i="4"/>
  <c r="K127" i="4" s="1"/>
  <c r="D52" i="4"/>
  <c r="E52" i="4"/>
  <c r="K128" i="4" s="1"/>
  <c r="D53" i="4"/>
  <c r="E53" i="4"/>
  <c r="K129" i="4" s="1"/>
  <c r="D54" i="4"/>
  <c r="E54" i="4"/>
  <c r="K130" i="4" s="1"/>
  <c r="D55" i="4"/>
  <c r="E55" i="4"/>
  <c r="K131" i="4" s="1"/>
  <c r="D56" i="4"/>
  <c r="E56" i="4"/>
  <c r="K132" i="4" s="1"/>
  <c r="D57" i="4"/>
  <c r="E57" i="4"/>
  <c r="K133" i="4" s="1"/>
  <c r="D58" i="4"/>
  <c r="E58" i="4"/>
  <c r="K134" i="4" s="1"/>
  <c r="D59" i="4"/>
  <c r="E59" i="4"/>
  <c r="K135" i="4" s="1"/>
  <c r="D60" i="4"/>
  <c r="E60" i="4"/>
  <c r="K136" i="4" s="1"/>
  <c r="D61" i="4"/>
  <c r="E61" i="4"/>
  <c r="K137" i="4" s="1"/>
  <c r="D62" i="4"/>
  <c r="E62" i="4"/>
  <c r="K138" i="4" s="1"/>
  <c r="D63" i="4"/>
  <c r="E63" i="4"/>
  <c r="K139" i="4" s="1"/>
  <c r="D64" i="4"/>
  <c r="E64" i="4"/>
  <c r="K140" i="4" s="1"/>
  <c r="D65" i="4"/>
  <c r="E65" i="4"/>
  <c r="K141" i="4" s="1"/>
  <c r="D66" i="4"/>
  <c r="E66" i="4"/>
  <c r="K142" i="4" s="1"/>
  <c r="D67" i="4"/>
  <c r="E67" i="4"/>
  <c r="K143" i="4" s="1"/>
  <c r="D68" i="4"/>
  <c r="E68" i="4"/>
  <c r="K144" i="4" s="1"/>
  <c r="D69" i="4"/>
  <c r="E69" i="4"/>
  <c r="K145" i="4" s="1"/>
  <c r="D70" i="4"/>
  <c r="E70" i="4"/>
  <c r="K146" i="4" s="1"/>
  <c r="D71" i="4"/>
  <c r="E71" i="4"/>
  <c r="K147" i="4" s="1"/>
  <c r="D72" i="4"/>
  <c r="E72" i="4"/>
  <c r="K148" i="4" s="1"/>
  <c r="D73" i="4"/>
  <c r="E73" i="4"/>
  <c r="K149" i="4" s="1"/>
  <c r="D74" i="4"/>
  <c r="E74" i="4"/>
  <c r="K150" i="4" s="1"/>
  <c r="D75" i="4"/>
  <c r="E75" i="4"/>
  <c r="K151" i="4" s="1"/>
  <c r="D76" i="4"/>
  <c r="E76" i="4"/>
  <c r="K152" i="4" s="1"/>
  <c r="D77" i="4"/>
  <c r="E77" i="4"/>
  <c r="K153" i="4" s="1"/>
  <c r="D78" i="4"/>
  <c r="E78" i="4"/>
  <c r="K154" i="4" s="1"/>
  <c r="E19" i="4"/>
  <c r="D19" i="4"/>
  <c r="E154" i="4" l="1"/>
  <c r="K95" i="4"/>
  <c r="N88" i="4"/>
  <c r="K88" i="4" s="1"/>
  <c r="N95" i="4"/>
  <c r="N86" i="4"/>
  <c r="G86" i="4" s="1"/>
  <c r="G95" i="4"/>
  <c r="G145" i="4"/>
  <c r="G133" i="4"/>
  <c r="G115" i="4"/>
  <c r="G103" i="4"/>
  <c r="N150" i="4"/>
  <c r="G150" i="4"/>
  <c r="N144" i="4"/>
  <c r="G144" i="4"/>
  <c r="N138" i="4"/>
  <c r="G138" i="4"/>
  <c r="N132" i="4"/>
  <c r="G132" i="4"/>
  <c r="N126" i="4"/>
  <c r="G126" i="4"/>
  <c r="N120" i="4"/>
  <c r="G120" i="4"/>
  <c r="N114" i="4"/>
  <c r="G114" i="4"/>
  <c r="N108" i="4"/>
  <c r="G108" i="4"/>
  <c r="N102" i="4"/>
  <c r="G102" i="4"/>
  <c r="N96" i="4"/>
  <c r="G96" i="4"/>
  <c r="G149" i="4"/>
  <c r="G143" i="4"/>
  <c r="G137" i="4"/>
  <c r="G131" i="4"/>
  <c r="G125" i="4"/>
  <c r="G119" i="4"/>
  <c r="G113" i="4"/>
  <c r="G107" i="4"/>
  <c r="G101" i="4"/>
  <c r="G151" i="4"/>
  <c r="G139" i="4"/>
  <c r="G121" i="4"/>
  <c r="G109" i="4"/>
  <c r="G97" i="4"/>
  <c r="N154" i="4"/>
  <c r="G154" i="4"/>
  <c r="N142" i="4"/>
  <c r="G142" i="4"/>
  <c r="N136" i="4"/>
  <c r="G136" i="4"/>
  <c r="N124" i="4"/>
  <c r="G124" i="4"/>
  <c r="G118" i="4"/>
  <c r="G112" i="4"/>
  <c r="G100" i="4"/>
  <c r="N153" i="4"/>
  <c r="G153" i="4"/>
  <c r="N147" i="4"/>
  <c r="G147" i="4"/>
  <c r="N141" i="4"/>
  <c r="G141" i="4"/>
  <c r="N135" i="4"/>
  <c r="G135" i="4"/>
  <c r="N129" i="4"/>
  <c r="G129" i="4"/>
  <c r="N123" i="4"/>
  <c r="G123" i="4"/>
  <c r="N117" i="4"/>
  <c r="G117" i="4"/>
  <c r="N111" i="4"/>
  <c r="G111" i="4"/>
  <c r="N105" i="4"/>
  <c r="G105" i="4"/>
  <c r="N99" i="4"/>
  <c r="G99" i="4"/>
  <c r="G127" i="4"/>
  <c r="N148" i="4"/>
  <c r="G148" i="4"/>
  <c r="N130" i="4"/>
  <c r="G130" i="4"/>
  <c r="G106" i="4"/>
  <c r="N152" i="4"/>
  <c r="G152" i="4"/>
  <c r="N146" i="4"/>
  <c r="G146" i="4"/>
  <c r="N140" i="4"/>
  <c r="G140" i="4"/>
  <c r="N134" i="4"/>
  <c r="G134" i="4"/>
  <c r="N128" i="4"/>
  <c r="G128" i="4"/>
  <c r="N122" i="4"/>
  <c r="G122" i="4"/>
  <c r="N116" i="4"/>
  <c r="G116" i="4"/>
  <c r="N110" i="4"/>
  <c r="G110" i="4"/>
  <c r="N104" i="4"/>
  <c r="G104" i="4"/>
  <c r="N98" i="4"/>
  <c r="G98" i="4"/>
  <c r="N131" i="4"/>
  <c r="N125" i="4"/>
  <c r="N119" i="4"/>
  <c r="N113" i="4"/>
  <c r="N107" i="4"/>
  <c r="N101" i="4"/>
  <c r="N149" i="4"/>
  <c r="N118" i="4"/>
  <c r="N112" i="4"/>
  <c r="N106" i="4"/>
  <c r="N100" i="4"/>
  <c r="N137" i="4"/>
  <c r="N151" i="4"/>
  <c r="N139" i="4"/>
  <c r="N127" i="4"/>
  <c r="N121" i="4"/>
  <c r="N115" i="4"/>
  <c r="N109" i="4"/>
  <c r="N103" i="4"/>
  <c r="N97" i="4"/>
  <c r="N143" i="4"/>
  <c r="N145" i="4"/>
  <c r="N133" i="4"/>
  <c r="J52" i="4"/>
  <c r="D128" i="4" s="1"/>
  <c r="J64" i="4"/>
  <c r="D140" i="4" s="1"/>
  <c r="J67" i="4"/>
  <c r="D143" i="4" s="1"/>
  <c r="J55" i="4"/>
  <c r="D131" i="4" s="1"/>
  <c r="J43" i="4"/>
  <c r="D119" i="4" s="1"/>
  <c r="J77" i="4"/>
  <c r="D153" i="4" s="1"/>
  <c r="J65" i="4"/>
  <c r="D141" i="4" s="1"/>
  <c r="J53" i="4"/>
  <c r="D129" i="4" s="1"/>
  <c r="J75" i="4"/>
  <c r="D151" i="4" s="1"/>
  <c r="J63" i="4"/>
  <c r="D139" i="4" s="1"/>
  <c r="J51" i="4"/>
  <c r="D127" i="4" s="1"/>
  <c r="J47" i="4"/>
  <c r="D123" i="4" s="1"/>
  <c r="J74" i="4"/>
  <c r="D150" i="4" s="1"/>
  <c r="J62" i="4"/>
  <c r="D138" i="4" s="1"/>
  <c r="J50" i="4"/>
  <c r="D126" i="4" s="1"/>
  <c r="J72" i="4"/>
  <c r="D148" i="4" s="1"/>
  <c r="J60" i="4"/>
  <c r="D136" i="4" s="1"/>
  <c r="J48" i="4"/>
  <c r="D124" i="4" s="1"/>
  <c r="J71" i="4"/>
  <c r="D147" i="4" s="1"/>
  <c r="J45" i="4"/>
  <c r="D121" i="4" s="1"/>
  <c r="J69" i="4"/>
  <c r="D145" i="4" s="1"/>
  <c r="J57" i="4"/>
  <c r="D133" i="4" s="1"/>
  <c r="J76" i="4"/>
  <c r="D152" i="4" s="1"/>
  <c r="J73" i="4"/>
  <c r="D149" i="4" s="1"/>
  <c r="J61" i="4"/>
  <c r="D137" i="4" s="1"/>
  <c r="J49" i="4"/>
  <c r="D125" i="4" s="1"/>
  <c r="J59" i="4"/>
  <c r="D135" i="4" s="1"/>
  <c r="J70" i="4"/>
  <c r="D146" i="4" s="1"/>
  <c r="J58" i="4"/>
  <c r="D134" i="4" s="1"/>
  <c r="J46" i="4"/>
  <c r="D122" i="4" s="1"/>
  <c r="J68" i="4"/>
  <c r="D144" i="4" s="1"/>
  <c r="J56" i="4"/>
  <c r="D132" i="4" s="1"/>
  <c r="J44" i="4"/>
  <c r="D120" i="4" s="1"/>
  <c r="J66" i="4"/>
  <c r="D142" i="4" s="1"/>
  <c r="J54" i="4"/>
  <c r="D130" i="4" s="1"/>
  <c r="E147" i="4" l="1"/>
  <c r="E136" i="4"/>
  <c r="E119" i="4"/>
  <c r="E122" i="4"/>
  <c r="E131" i="4"/>
  <c r="E144" i="4"/>
  <c r="E148" i="4"/>
  <c r="E140" i="4"/>
  <c r="E124" i="4"/>
  <c r="E146" i="4"/>
  <c r="E126" i="4"/>
  <c r="E137" i="4"/>
  <c r="E143" i="4"/>
  <c r="E125" i="4"/>
  <c r="E128" i="4"/>
  <c r="E123" i="4"/>
  <c r="E152" i="4"/>
  <c r="E127" i="4"/>
  <c r="E153" i="4"/>
  <c r="E134" i="4"/>
  <c r="E135" i="4"/>
  <c r="E138" i="4"/>
  <c r="E150" i="4"/>
  <c r="E133" i="4"/>
  <c r="E139" i="4"/>
  <c r="E120" i="4"/>
  <c r="E151" i="4"/>
  <c r="E141" i="4"/>
  <c r="E149" i="4"/>
  <c r="E130" i="4"/>
  <c r="E142" i="4"/>
  <c r="E145" i="4"/>
  <c r="E132" i="4"/>
  <c r="E121" i="4"/>
  <c r="E129" i="4"/>
  <c r="C19" i="4"/>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F77" i="4" l="1"/>
  <c r="G77" i="4" s="1"/>
  <c r="F75" i="4"/>
  <c r="G75" i="4" s="1"/>
  <c r="F73" i="4"/>
  <c r="G73" i="4" s="1"/>
  <c r="F78" i="4" l="1"/>
  <c r="G78" i="4" s="1"/>
  <c r="H78" i="4" s="1"/>
  <c r="I154" i="4" s="1"/>
  <c r="F19" i="4"/>
  <c r="G19" i="4" s="1"/>
  <c r="C84" i="4" s="1"/>
  <c r="F20" i="4"/>
  <c r="G20" i="4" s="1"/>
  <c r="F21" i="4"/>
  <c r="G21" i="4" s="1"/>
  <c r="F24" i="4"/>
  <c r="G24" i="4" s="1"/>
  <c r="F23" i="4"/>
  <c r="G23" i="4" s="1"/>
  <c r="F22" i="4"/>
  <c r="G22" i="4" s="1"/>
  <c r="F25" i="4"/>
  <c r="G25" i="4" s="1"/>
  <c r="F26" i="4"/>
  <c r="G26" i="4" s="1"/>
  <c r="F27" i="4"/>
  <c r="G27" i="4" s="1"/>
  <c r="F29" i="4"/>
  <c r="G29" i="4" s="1"/>
  <c r="F32" i="4"/>
  <c r="G32" i="4" s="1"/>
  <c r="F28" i="4"/>
  <c r="G28" i="4" s="1"/>
  <c r="F33" i="4"/>
  <c r="G33" i="4" s="1"/>
  <c r="F30" i="4"/>
  <c r="G30" i="4" s="1"/>
  <c r="F34" i="4"/>
  <c r="G34" i="4" s="1"/>
  <c r="F35" i="4"/>
  <c r="G35" i="4" s="1"/>
  <c r="F31" i="4"/>
  <c r="G31" i="4" s="1"/>
  <c r="F36" i="4"/>
  <c r="G36" i="4" s="1"/>
  <c r="F37" i="4"/>
  <c r="G37" i="4" s="1"/>
  <c r="F38" i="4"/>
  <c r="G38" i="4" s="1"/>
  <c r="F39" i="4"/>
  <c r="G39" i="4" s="1"/>
  <c r="F41" i="4"/>
  <c r="G41" i="4" s="1"/>
  <c r="F40" i="4"/>
  <c r="G40" i="4" s="1"/>
  <c r="F44" i="4"/>
  <c r="G44" i="4" s="1"/>
  <c r="F45" i="4"/>
  <c r="G45" i="4" s="1"/>
  <c r="F46" i="4"/>
  <c r="G46" i="4" s="1"/>
  <c r="F42" i="4"/>
  <c r="G42" i="4" s="1"/>
  <c r="F43" i="4"/>
  <c r="G43" i="4" s="1"/>
  <c r="F47" i="4"/>
  <c r="G47" i="4" s="1"/>
  <c r="F48" i="4"/>
  <c r="G48" i="4" s="1"/>
  <c r="F49" i="4"/>
  <c r="G49" i="4" s="1"/>
  <c r="F50" i="4"/>
  <c r="G50" i="4" s="1"/>
  <c r="F51" i="4"/>
  <c r="G51" i="4" s="1"/>
  <c r="F53" i="4"/>
  <c r="G53" i="4" s="1"/>
  <c r="F52" i="4"/>
  <c r="G52" i="4" s="1"/>
  <c r="F56" i="4"/>
  <c r="G56" i="4" s="1"/>
  <c r="F57" i="4"/>
  <c r="G57" i="4" s="1"/>
  <c r="F54" i="4"/>
  <c r="G54" i="4" s="1"/>
  <c r="F58" i="4"/>
  <c r="G58" i="4" s="1"/>
  <c r="F59" i="4"/>
  <c r="G59" i="4" s="1"/>
  <c r="F55" i="4"/>
  <c r="G55" i="4" s="1"/>
  <c r="F60" i="4"/>
  <c r="G60" i="4" s="1"/>
  <c r="F61" i="4"/>
  <c r="G61" i="4" s="1"/>
  <c r="F62" i="4"/>
  <c r="G62" i="4" s="1"/>
  <c r="F63" i="4"/>
  <c r="G63" i="4" s="1"/>
  <c r="F65" i="4"/>
  <c r="G65" i="4" s="1"/>
  <c r="F64" i="4"/>
  <c r="G64" i="4" s="1"/>
  <c r="F68" i="4"/>
  <c r="G68" i="4" s="1"/>
  <c r="F69" i="4"/>
  <c r="G69" i="4" s="1"/>
  <c r="F66" i="4"/>
  <c r="G66" i="4" s="1"/>
  <c r="F70" i="4"/>
  <c r="G70" i="4" s="1"/>
  <c r="F67" i="4"/>
  <c r="G67" i="4" s="1"/>
  <c r="F71" i="4"/>
  <c r="G71" i="4" s="1"/>
  <c r="F72" i="4"/>
  <c r="G72" i="4" s="1"/>
  <c r="H72" i="4" s="1"/>
  <c r="I148" i="4" s="1"/>
  <c r="F76" i="4"/>
  <c r="G76" i="4" s="1"/>
  <c r="H76" i="4" s="1"/>
  <c r="I152" i="4" s="1"/>
  <c r="F74" i="4"/>
  <c r="G74" i="4" s="1"/>
  <c r="H74" i="4" s="1"/>
  <c r="I150" i="4" s="1"/>
  <c r="H67" i="4" l="1"/>
  <c r="I143" i="4" s="1"/>
  <c r="H55" i="4"/>
  <c r="I131" i="4" s="1"/>
  <c r="H131" i="4" s="1"/>
  <c r="Q131" i="4" s="1"/>
  <c r="H64" i="4"/>
  <c r="I140" i="4" s="1"/>
  <c r="H52" i="4"/>
  <c r="I128" i="4" s="1"/>
  <c r="P128" i="4" s="1"/>
  <c r="H40" i="4"/>
  <c r="I116" i="4" s="1"/>
  <c r="H116" i="4" s="1"/>
  <c r="H128" i="4"/>
  <c r="Q128" i="4" s="1"/>
  <c r="H150" i="4"/>
  <c r="Q150" i="4" s="1"/>
  <c r="P150" i="4"/>
  <c r="H152" i="4"/>
  <c r="Q152" i="4" s="1"/>
  <c r="P152" i="4"/>
  <c r="H148" i="4"/>
  <c r="Q148" i="4" s="1"/>
  <c r="P148" i="4"/>
  <c r="H84" i="4"/>
  <c r="H140" i="4"/>
  <c r="Q140" i="4" s="1"/>
  <c r="P140" i="4"/>
  <c r="H143" i="4"/>
  <c r="Q143" i="4" s="1"/>
  <c r="P143" i="4"/>
  <c r="H154" i="4"/>
  <c r="Q154" i="4" s="1"/>
  <c r="P154" i="4"/>
  <c r="C95" i="4"/>
  <c r="H22" i="4"/>
  <c r="I98" i="4" s="1"/>
  <c r="H98" i="4" s="1"/>
  <c r="H62" i="4"/>
  <c r="I138" i="4" s="1"/>
  <c r="H60" i="4"/>
  <c r="I136" i="4" s="1"/>
  <c r="H38" i="4"/>
  <c r="I114" i="4" s="1"/>
  <c r="H114" i="4" s="1"/>
  <c r="H36" i="4"/>
  <c r="I112" i="4" s="1"/>
  <c r="H112" i="4" s="1"/>
  <c r="H50" i="4"/>
  <c r="I126" i="4" s="1"/>
  <c r="H26" i="4"/>
  <c r="I102" i="4" s="1"/>
  <c r="H102" i="4" s="1"/>
  <c r="H41" i="4"/>
  <c r="I117" i="4" s="1"/>
  <c r="H117" i="4" s="1"/>
  <c r="H31" i="4"/>
  <c r="I107" i="4" s="1"/>
  <c r="H107" i="4" s="1"/>
  <c r="H23" i="4"/>
  <c r="I99" i="4" s="1"/>
  <c r="H99" i="4" s="1"/>
  <c r="H28" i="4"/>
  <c r="I104" i="4" s="1"/>
  <c r="H104" i="4" s="1"/>
  <c r="H49" i="4"/>
  <c r="I125" i="4" s="1"/>
  <c r="H21" i="4"/>
  <c r="I97" i="4" s="1"/>
  <c r="H97" i="4" s="1"/>
  <c r="H37" i="4"/>
  <c r="I113" i="4" s="1"/>
  <c r="H113" i="4" s="1"/>
  <c r="H59" i="4"/>
  <c r="I135" i="4" s="1"/>
  <c r="H19" i="4"/>
  <c r="I95" i="4" s="1"/>
  <c r="I87" i="4" s="1"/>
  <c r="H87" i="4" s="1"/>
  <c r="H20" i="4"/>
  <c r="I96" i="4" s="1"/>
  <c r="H96" i="4" s="1"/>
  <c r="H25" i="4"/>
  <c r="I101" i="4" s="1"/>
  <c r="H101" i="4" s="1"/>
  <c r="H35" i="4"/>
  <c r="I111" i="4" s="1"/>
  <c r="H111" i="4" s="1"/>
  <c r="H66" i="4"/>
  <c r="I142" i="4" s="1"/>
  <c r="H57" i="4"/>
  <c r="I133" i="4" s="1"/>
  <c r="H33" i="4"/>
  <c r="I109" i="4" s="1"/>
  <c r="H109" i="4" s="1"/>
  <c r="H34" i="4"/>
  <c r="I110" i="4" s="1"/>
  <c r="H110" i="4" s="1"/>
  <c r="H68" i="4"/>
  <c r="I144" i="4" s="1"/>
  <c r="H47" i="4"/>
  <c r="I123" i="4" s="1"/>
  <c r="H24" i="4"/>
  <c r="I100" i="4" s="1"/>
  <c r="H100" i="4" s="1"/>
  <c r="H46" i="4"/>
  <c r="I122" i="4" s="1"/>
  <c r="H56" i="4"/>
  <c r="I132" i="4" s="1"/>
  <c r="H32" i="4"/>
  <c r="I108" i="4" s="1"/>
  <c r="H108" i="4" s="1"/>
  <c r="H77" i="4"/>
  <c r="I153" i="4" s="1"/>
  <c r="H48" i="4"/>
  <c r="I124" i="4" s="1"/>
  <c r="H42" i="4"/>
  <c r="I118" i="4" s="1"/>
  <c r="H118" i="4" s="1"/>
  <c r="H43" i="4"/>
  <c r="I119" i="4" s="1"/>
  <c r="H58" i="4"/>
  <c r="I134" i="4" s="1"/>
  <c r="H30" i="4"/>
  <c r="I106" i="4" s="1"/>
  <c r="H106" i="4" s="1"/>
  <c r="H45" i="4"/>
  <c r="I121" i="4" s="1"/>
  <c r="H65" i="4"/>
  <c r="I141" i="4" s="1"/>
  <c r="H29" i="4"/>
  <c r="I105" i="4" s="1"/>
  <c r="H105" i="4" s="1"/>
  <c r="H73" i="4"/>
  <c r="I149" i="4" s="1"/>
  <c r="H61" i="4"/>
  <c r="I137" i="4" s="1"/>
  <c r="H71" i="4"/>
  <c r="I147" i="4" s="1"/>
  <c r="H70" i="4"/>
  <c r="I146" i="4" s="1"/>
  <c r="H54" i="4"/>
  <c r="I130" i="4" s="1"/>
  <c r="H69" i="4"/>
  <c r="I145" i="4" s="1"/>
  <c r="H44" i="4"/>
  <c r="I120" i="4" s="1"/>
  <c r="H53" i="4"/>
  <c r="I129" i="4" s="1"/>
  <c r="H63" i="4"/>
  <c r="I139" i="4" s="1"/>
  <c r="H51" i="4"/>
  <c r="I127" i="4" s="1"/>
  <c r="H39" i="4"/>
  <c r="I115" i="4" s="1"/>
  <c r="H115" i="4" s="1"/>
  <c r="H27" i="4"/>
  <c r="I103" i="4" s="1"/>
  <c r="H103" i="4" s="1"/>
  <c r="H75" i="4"/>
  <c r="I151" i="4" s="1"/>
  <c r="P131" i="4" l="1"/>
  <c r="H95" i="4"/>
  <c r="H147" i="4"/>
  <c r="Q147" i="4" s="1"/>
  <c r="P147" i="4"/>
  <c r="H132" i="4"/>
  <c r="Q132" i="4" s="1"/>
  <c r="P132" i="4"/>
  <c r="H151" i="4"/>
  <c r="Q151" i="4" s="1"/>
  <c r="P151" i="4"/>
  <c r="H138" i="4"/>
  <c r="Q138" i="4" s="1"/>
  <c r="P138" i="4"/>
  <c r="H137" i="4"/>
  <c r="Q137" i="4" s="1"/>
  <c r="P137" i="4"/>
  <c r="H135" i="4"/>
  <c r="Q135" i="4" s="1"/>
  <c r="P135" i="4"/>
  <c r="H141" i="4"/>
  <c r="Q141" i="4" s="1"/>
  <c r="P141" i="4"/>
  <c r="H123" i="4"/>
  <c r="Q123" i="4" s="1"/>
  <c r="P123" i="4"/>
  <c r="H121" i="4"/>
  <c r="Q121" i="4" s="1"/>
  <c r="P121" i="4"/>
  <c r="H144" i="4"/>
  <c r="Q144" i="4" s="1"/>
  <c r="P144" i="4"/>
  <c r="H125" i="4"/>
  <c r="Q125" i="4" s="1"/>
  <c r="P125" i="4"/>
  <c r="H122" i="4"/>
  <c r="Q122" i="4" s="1"/>
  <c r="P122" i="4"/>
  <c r="H139" i="4"/>
  <c r="Q139" i="4" s="1"/>
  <c r="P139" i="4"/>
  <c r="H127" i="4"/>
  <c r="Q127" i="4" s="1"/>
  <c r="P127" i="4"/>
  <c r="H134" i="4"/>
  <c r="Q134" i="4" s="1"/>
  <c r="P134" i="4"/>
  <c r="H119" i="4"/>
  <c r="Q119" i="4" s="1"/>
  <c r="P119" i="4"/>
  <c r="H133" i="4"/>
  <c r="Q133" i="4" s="1"/>
  <c r="P133" i="4"/>
  <c r="H149" i="4"/>
  <c r="Q149" i="4" s="1"/>
  <c r="P149" i="4"/>
  <c r="H129" i="4"/>
  <c r="Q129" i="4" s="1"/>
  <c r="P129" i="4"/>
  <c r="H136" i="4"/>
  <c r="Q136" i="4" s="1"/>
  <c r="P136" i="4"/>
  <c r="H120" i="4"/>
  <c r="Q120" i="4" s="1"/>
  <c r="P120" i="4"/>
  <c r="H145" i="4"/>
  <c r="Q145" i="4" s="1"/>
  <c r="P145" i="4"/>
  <c r="H142" i="4"/>
  <c r="Q142" i="4" s="1"/>
  <c r="P142" i="4"/>
  <c r="H130" i="4"/>
  <c r="Q130" i="4" s="1"/>
  <c r="P130" i="4"/>
  <c r="H124" i="4"/>
  <c r="Q124" i="4" s="1"/>
  <c r="P124" i="4"/>
  <c r="H146" i="4"/>
  <c r="Q146" i="4" s="1"/>
  <c r="P146" i="4"/>
  <c r="H153" i="4"/>
  <c r="Q153" i="4" s="1"/>
  <c r="P153" i="4"/>
  <c r="H126" i="4"/>
  <c r="Q126" i="4" s="1"/>
  <c r="P126" i="4"/>
  <c r="J19" i="4"/>
  <c r="J20" i="4" l="1"/>
  <c r="D96" i="4" s="1"/>
  <c r="E96" i="4" l="1"/>
  <c r="P96" i="4" s="1"/>
  <c r="Q96" i="4"/>
  <c r="D95" i="4"/>
  <c r="D89" i="4"/>
  <c r="E89" i="4" s="1"/>
  <c r="E95" i="4" l="1"/>
  <c r="P95" i="4" s="1"/>
  <c r="Q95" i="4"/>
  <c r="J21" i="4"/>
  <c r="D97" i="4" s="1"/>
  <c r="E97" i="4" l="1"/>
  <c r="P97" i="4" s="1"/>
  <c r="Q97" i="4"/>
  <c r="J22" i="4"/>
  <c r="D98" i="4" s="1"/>
  <c r="J23" i="4"/>
  <c r="D99" i="4" s="1"/>
  <c r="E99" i="4" l="1"/>
  <c r="P99" i="4" s="1"/>
  <c r="Q99" i="4"/>
  <c r="E98" i="4"/>
  <c r="P98" i="4" s="1"/>
  <c r="Q98" i="4"/>
  <c r="J25" i="4"/>
  <c r="D101" i="4" s="1"/>
  <c r="J26" i="4" l="1"/>
  <c r="D102" i="4" s="1"/>
  <c r="E101" i="4"/>
  <c r="P101" i="4" s="1"/>
  <c r="Q101" i="4"/>
  <c r="J24" i="4"/>
  <c r="D100" i="4" s="1"/>
  <c r="E102" i="4"/>
  <c r="P102" i="4" s="1"/>
  <c r="Q102" i="4"/>
  <c r="J27" i="4"/>
  <c r="D103" i="4" s="1"/>
  <c r="E103" i="4" l="1"/>
  <c r="P103" i="4" s="1"/>
  <c r="Q103" i="4"/>
  <c r="E100" i="4"/>
  <c r="P100" i="4" s="1"/>
  <c r="Q100" i="4"/>
  <c r="J28" i="4"/>
  <c r="D104" i="4" s="1"/>
  <c r="E104" i="4" l="1"/>
  <c r="P104" i="4" s="1"/>
  <c r="Q104" i="4"/>
  <c r="J29" i="4"/>
  <c r="D105" i="4" s="1"/>
  <c r="E105" i="4" l="1"/>
  <c r="P105" i="4" s="1"/>
  <c r="Q105" i="4"/>
  <c r="J30" i="4"/>
  <c r="D106" i="4" s="1"/>
  <c r="E106" i="4" l="1"/>
  <c r="P106" i="4" s="1"/>
  <c r="Q106" i="4"/>
  <c r="J31" i="4"/>
  <c r="D107" i="4" s="1"/>
  <c r="E107" i="4" l="1"/>
  <c r="P107" i="4" s="1"/>
  <c r="Q107" i="4"/>
  <c r="J32" i="4"/>
  <c r="D108" i="4" s="1"/>
  <c r="E108" i="4" l="1"/>
  <c r="P108" i="4" s="1"/>
  <c r="Q108" i="4"/>
  <c r="J33" i="4"/>
  <c r="D109" i="4" s="1"/>
  <c r="E109" i="4" l="1"/>
  <c r="P109" i="4" s="1"/>
  <c r="Q109" i="4"/>
  <c r="J34" i="4"/>
  <c r="D110" i="4" s="1"/>
  <c r="E110" i="4" l="1"/>
  <c r="P110" i="4" s="1"/>
  <c r="Q110" i="4"/>
  <c r="J35" i="4"/>
  <c r="D111" i="4" s="1"/>
  <c r="E111" i="4" l="1"/>
  <c r="P111" i="4" s="1"/>
  <c r="Q111" i="4"/>
  <c r="J36" i="4"/>
  <c r="D112" i="4" s="1"/>
  <c r="E112" i="4" l="1"/>
  <c r="P112" i="4" s="1"/>
  <c r="Q112" i="4"/>
  <c r="J37" i="4"/>
  <c r="D113" i="4" s="1"/>
  <c r="E113" i="4" l="1"/>
  <c r="P113" i="4" s="1"/>
  <c r="Q113" i="4"/>
  <c r="J38" i="4"/>
  <c r="D114" i="4" s="1"/>
  <c r="E114" i="4" l="1"/>
  <c r="P114" i="4" s="1"/>
  <c r="Q114" i="4"/>
  <c r="J39" i="4"/>
  <c r="D115" i="4" s="1"/>
  <c r="E115" i="4" l="1"/>
  <c r="P115" i="4" s="1"/>
  <c r="Q115" i="4"/>
  <c r="J40" i="4"/>
  <c r="D116" i="4" s="1"/>
  <c r="E116" i="4" l="1"/>
  <c r="P116" i="4" s="1"/>
  <c r="Q116" i="4"/>
  <c r="J42" i="4"/>
  <c r="D118" i="4" s="1"/>
  <c r="E118" i="4" l="1"/>
  <c r="P118" i="4" s="1"/>
  <c r="Q118" i="4"/>
  <c r="J41" i="4"/>
  <c r="D117" i="4" s="1"/>
  <c r="E117" i="4" l="1"/>
  <c r="P117" i="4" s="1"/>
  <c r="Q117" i="4"/>
  <c r="Q155" i="4" s="1"/>
  <c r="P155" i="4"/>
</calcChain>
</file>

<file path=xl/sharedStrings.xml><?xml version="1.0" encoding="utf-8"?>
<sst xmlns="http://schemas.openxmlformats.org/spreadsheetml/2006/main" count="236" uniqueCount="110">
  <si>
    <t>Einmalig</t>
  </si>
  <si>
    <t>Gering</t>
  </si>
  <si>
    <t>Einmalzahlung</t>
  </si>
  <si>
    <t>Abo</t>
  </si>
  <si>
    <t>Monatliche Zahlung</t>
  </si>
  <si>
    <t>&lt; 100 Verträge</t>
  </si>
  <si>
    <t>&lt; 1000 Verträge</t>
  </si>
  <si>
    <t>Wartungsgebühr</t>
  </si>
  <si>
    <t>Implementierung</t>
  </si>
  <si>
    <t>Mittel</t>
  </si>
  <si>
    <t>Hoch</t>
  </si>
  <si>
    <t>&gt;= 5000 Verträge</t>
  </si>
  <si>
    <t>&gt; 5000 Verträge</t>
  </si>
  <si>
    <t>Pro Vertrag Verträge 1-500</t>
  </si>
  <si>
    <t>Pro Vertrag ab dem 500. Vertrag</t>
  </si>
  <si>
    <t>Wert</t>
  </si>
  <si>
    <t>Name</t>
  </si>
  <si>
    <t>Check</t>
  </si>
  <si>
    <r>
      <rPr>
        <b/>
        <sz val="11"/>
        <color theme="1"/>
        <rFont val="Calibri"/>
        <family val="2"/>
        <scheme val="minor"/>
      </rPr>
      <t xml:space="preserve">Web: </t>
    </r>
    <r>
      <rPr>
        <sz val="11"/>
        <color theme="1"/>
        <rFont val="Calibri"/>
        <family val="2"/>
        <scheme val="minor"/>
      </rPr>
      <t>contavio.com</t>
    </r>
  </si>
  <si>
    <t>Friedenheimer Brücke 20</t>
  </si>
  <si>
    <t>Contavio by Financial Software Architects GmbH</t>
  </si>
  <si>
    <t>© 2018-2020 Contavio (Financial Software Architects GmbH / Munich, Germany)</t>
  </si>
  <si>
    <t>Sheet 1: Posting Steps</t>
  </si>
  <si>
    <t>Sheet 2: Template</t>
  </si>
  <si>
    <t>Tab 3: Contact</t>
  </si>
  <si>
    <t>The standard can be quite complex, especially when contracts get modified. Those complex cases are hard to include in a standardized Excel logic and are not shown in this file. Please let us know if you have any questions.</t>
  </si>
  <si>
    <t>Use at your own risk. Always check the values before using them._x000D_
This file does not contain macros or images to increase compatibility.</t>
  </si>
  <si>
    <t>https://contavio.com/feature/leasing-software</t>
  </si>
  <si>
    <t>FISA - Financial Software Architects GmbH</t>
  </si>
  <si>
    <t>Lessee Contract Posting Steps</t>
  </si>
  <si>
    <r>
      <rPr>
        <b/>
        <sz val="11"/>
        <color theme="1"/>
        <rFont val="Calibri"/>
        <family val="2"/>
        <scheme val="minor"/>
      </rPr>
      <t xml:space="preserve">E-Mail: </t>
    </r>
    <r>
      <rPr>
        <sz val="11"/>
        <color theme="1"/>
        <rFont val="Calibri"/>
        <family val="2"/>
        <scheme val="minor"/>
      </rPr>
      <t>info@contavio.com</t>
    </r>
  </si>
  <si>
    <t>80639 Munich</t>
  </si>
  <si>
    <t>Germany</t>
  </si>
  <si>
    <t>Lease Liability</t>
  </si>
  <si>
    <t>Right of Use Asset</t>
  </si>
  <si>
    <t>Depreciation</t>
  </si>
  <si>
    <t>Right of Use Asset Depreciation</t>
  </si>
  <si>
    <t>Interest Expense</t>
  </si>
  <si>
    <t>Description</t>
  </si>
  <si>
    <t>Posting Steps - Standard Schema</t>
  </si>
  <si>
    <t>Contract data</t>
  </si>
  <si>
    <t>Calculation*</t>
  </si>
  <si>
    <t>Present Value</t>
  </si>
  <si>
    <t>Initial Right of Use Asset and Lease Liability</t>
  </si>
  <si>
    <t>Decrease of the Lease Liability</t>
  </si>
  <si>
    <t>Interest Expense Posting</t>
  </si>
  <si>
    <t>The value of the initial Right of Use Asset is the 'present value' of all lease payments during the contract term. A lease payment is a payment that is directly related with the transfer of the leased asset. Payments that are related to other components like services are not classified as lease payments.</t>
  </si>
  <si>
    <t>The Lease Liability gets decreased based on the payments during the contract term. Value and point in time are based on the payment itself without considering potential accruals.</t>
  </si>
  <si>
    <t>The difference between the sum of all payments and the present value (the initial Lease Liability/Right of Use Asset) is the Interest Expense. The Interest Expense is increasing the Lease Liability each month.</t>
  </si>
  <si>
    <t>Cash or Lease Expense</t>
  </si>
  <si>
    <t>Cash / Lease Expense</t>
  </si>
  <si>
    <t>to</t>
  </si>
  <si>
    <t>Contract inception</t>
  </si>
  <si>
    <t>Per Payment</t>
  </si>
  <si>
    <t>Per Period</t>
  </si>
  <si>
    <t>Posting</t>
  </si>
  <si>
    <t>Debit</t>
  </si>
  <si>
    <t>Credit</t>
  </si>
  <si>
    <t>Posting Step</t>
  </si>
  <si>
    <t>Contract term in years</t>
  </si>
  <si>
    <t>Lease payments per year (prepayment)</t>
  </si>
  <si>
    <t>Discount rate</t>
  </si>
  <si>
    <t>Present Value at the beginning of the first year</t>
  </si>
  <si>
    <t>Present Value at the beginning of the second year</t>
  </si>
  <si>
    <t>Present Value at the beginning of the third year</t>
  </si>
  <si>
    <t>*The used PV formula is usually only suitable for annual present value calculations. 
The next sheet "Template" contains other formulas that are suitable for monthly calculations.</t>
  </si>
  <si>
    <t>Postings in Year 1</t>
  </si>
  <si>
    <t>Postings in Year 2</t>
  </si>
  <si>
    <t>Postings in Year 3</t>
  </si>
  <si>
    <t>1. Right of Use Asset Posting</t>
  </si>
  <si>
    <t xml:space="preserve"> </t>
  </si>
  <si>
    <t>Point in time</t>
  </si>
  <si>
    <t>Example</t>
  </si>
  <si>
    <t>Calculation</t>
  </si>
  <si>
    <t>Lessee contract with monthly payments</t>
  </si>
  <si>
    <t>This spreadsheet is limited to 60 months</t>
  </si>
  <si>
    <t>Start date</t>
  </si>
  <si>
    <t>Contract term in months</t>
  </si>
  <si>
    <t>Down payment for the lease</t>
  </si>
  <si>
    <t>Lease payment per month</t>
  </si>
  <si>
    <t>Service payment per month</t>
  </si>
  <si>
    <t>Lease Liability Decrease</t>
  </si>
  <si>
    <t>Other Expense</t>
  </si>
  <si>
    <t>Month</t>
  </si>
  <si>
    <r>
      <rPr>
        <b/>
        <sz val="11"/>
        <color theme="1"/>
        <rFont val="Calibri"/>
        <family val="2"/>
        <scheme val="minor"/>
      </rPr>
      <t xml:space="preserve">Phone: </t>
    </r>
    <r>
      <rPr>
        <sz val="11"/>
        <color theme="1"/>
        <rFont val="Calibri"/>
        <family val="2"/>
        <scheme val="minor"/>
      </rPr>
      <t>+49 89 9974 0901 0 (German number - available worldwide)</t>
    </r>
  </si>
  <si>
    <t>Other payments</t>
  </si>
  <si>
    <t>Lease payments</t>
  </si>
  <si>
    <t>Reduction</t>
  </si>
  <si>
    <t>Balance</t>
  </si>
  <si>
    <t>Date</t>
  </si>
  <si>
    <t>No</t>
  </si>
  <si>
    <t>2. Initial Direct Costs Posting</t>
  </si>
  <si>
    <t>3. Lease Liability Decrease</t>
  </si>
  <si>
    <t>4. Interest Expense Posting</t>
  </si>
  <si>
    <t>6. Right of Use Asset Depreciation</t>
  </si>
  <si>
    <t>Postings in the first month</t>
  </si>
  <si>
    <t>Postings aggregated per account for all months</t>
  </si>
  <si>
    <t>The value of the initial Right of Use Asset is the 'Present Value' of all lease payments during the contract term.
The IASB has not defined a specific method to calculate the Present Value. We have used the 365-interest method and are able to recalculate the exact values of the official Illustrative Examples. The XNPV Excel formula is using the 365 method.</t>
  </si>
  <si>
    <t>The Lease Liability is always the Present Value of the remaining lease payments, even during the contract term (not just at the start of the contract). We reach this value by performing the payment (Lease Liability Decrease) postings and Interest Expense postings.
Please take a look at the postings below for details.</t>
  </si>
  <si>
    <t>The Right of Use Asset usually has the same value as the Lease Liability at the beginning of the contract. However, there can be components like 'Initial Direct Cost' that can lead to differences.</t>
  </si>
  <si>
    <t>This Excel template is made for common contracts with linear (pre-)payments. Contract modifications can be different from case to case and are not included in the logic below. Please consider using a self-developed or purchased solution if you want to maintain a larger number of lease contracts.</t>
  </si>
  <si>
    <t>ASC 842 Lessee - Calculation and Postings</t>
  </si>
  <si>
    <t>This Excel file shows the basic steps for calculating and posting lessee contracts according to the ASC 842 standard.
The first sheet "Posting Steps" contains a high level posting example.
The second sheet "Template" contains a calculation example that can be used for your own calculations.</t>
  </si>
  <si>
    <t>The postings for ASC 842 usually follow the same pattern, whether it is an office rental, a car lease, or something else.</t>
  </si>
  <si>
    <t>"Initial Direct Costs" based on the ASC 842 Standard</t>
  </si>
  <si>
    <t>5. Posting of non-lease payments (usually not included in the ASC 842 process)</t>
  </si>
  <si>
    <t>Please do not hesitate to contact us in case of any questions regarding this template or if you are interested in a ASC 842 software.</t>
  </si>
  <si>
    <t xml:space="preserve">Contavio - ASC 842 Leases Software: </t>
  </si>
  <si>
    <t>Under ASC 842, the Depreciation is getting reduced similarly to the Lease Liability reduction. This means the value of the Lease Liability and Right of Use Asset is usually the same.</t>
  </si>
  <si>
    <t>Under ASC 842, the Depreciation is getting reduced similarly to the Lease Liability reduction. This means the value of the Lease Liability and Right of Use Asset is usually the same. However, there are cases where both values differ (e.g. contracts with non-monthly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</si>
</sst>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4" x14ac:knownFonts="1">
    <font>
      <sz val="11"/>
      <color theme="1"/>
      <name val="Calibri"/>
      <family val="2"/>
      <scheme val="minor"/>
    </font>
    <font>
      <sz val="8"/>
      <color theme="1"/>
      <name val="Calibri"/>
      <family val="2"/>
      <scheme val="minor"/>
    </font>
    <font>
      <b/>
      <sz val="11"/>
      <color theme="0"/>
      <name val="Calibri"/>
      <family val="2"/>
      <scheme val="minor"/>
    </font>
    <font>
      <b/>
      <sz val="18"/>
      <color theme="1"/>
      <name val="Calibri"/>
      <family val="2"/>
      <scheme val="minor"/>
    </font>
    <font>
      <sz val="11"/>
      <color theme="0" tint="-0.14999847407452621"/>
      <name val="Calibri"/>
      <family val="2"/>
      <scheme val="minor"/>
    </font>
    <font>
      <sz val="11"/>
      <color theme="0"/>
      <name val="Calibri"/>
      <family val="2"/>
      <scheme val="minor"/>
    </font>
    <font>
      <b/>
      <sz val="18"/>
      <color theme="0"/>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EF4F4"/>
        <bgColor indexed="64"/>
      </patternFill>
    </fill>
    <fill>
      <patternFill patternType="solid">
        <fgColor rgb="FF2B7DFA"/>
        <bgColor indexed="64"/>
      </patternFill>
    </fill>
    <fill>
      <patternFill patternType="solid">
        <fgColor rgb="FF60D4FF"/>
        <bgColor indexed="64"/>
      </patternFill>
    </fill>
    <fill>
      <patternFill patternType="solid">
        <fgColor rgb="FF33A6FC"/>
        <bgColor indexed="64"/>
      </patternFill>
    </fill>
    <fill>
      <patternFill patternType="solid">
        <fgColor rgb="FF324BF2"/>
        <bgColor indexed="64"/>
      </patternFill>
    </fill>
    <fill>
      <patternFill patternType="solid">
        <fgColor rgb="FF7F37DB"/>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0" fillId="2" borderId="0" xfId="0" applyFill="1"/>
    <xf numFmtId="0" fontId="0" fillId="2" borderId="1" xfId="0" applyFill="1" applyBorder="1"/>
    <xf numFmtId="0" fontId="3" fillId="2" borderId="0" xfId="0" applyFont="1" applyFill="1"/>
    <xf numFmtId="0" fontId="0" fillId="0" borderId="0" xfId="0" quotePrefix="1"/>
    <xf numFmtId="9" fontId="0" fillId="0" borderId="0" xfId="0" applyNumberFormat="1"/>
    <xf numFmtId="0" fontId="0" fillId="2" borderId="0" xfId="0" quotePrefix="1" applyFill="1"/>
    <xf numFmtId="0" fontId="4" fillId="0" borderId="0" xfId="0" quotePrefix="1" applyFont="1"/>
    <xf numFmtId="0" fontId="4" fillId="0" borderId="0" xfId="0" applyFont="1"/>
    <xf numFmtId="164" fontId="0" fillId="2" borderId="1" xfId="0" applyNumberFormat="1" applyFill="1" applyBorder="1"/>
    <xf numFmtId="0" fontId="0" fillId="2" borderId="1" xfId="0" applyFill="1" applyBorder="1" applyAlignment="1">
      <alignment horizontal="center"/>
    </xf>
    <xf numFmtId="0" fontId="1" fillId="2" borderId="0" xfId="0" applyFont="1" applyFill="1"/>
    <xf numFmtId="10" fontId="0" fillId="2" borderId="1" xfId="0" applyNumberFormat="1" applyFill="1" applyBorder="1"/>
    <xf numFmtId="0" fontId="0" fillId="2" borderId="1" xfId="0" applyFill="1" applyBorder="1"/>
    <xf numFmtId="14" fontId="0" fillId="2" borderId="1" xfId="0" applyNumberFormat="1" applyFill="1" applyBorder="1"/>
    <xf numFmtId="14" fontId="0" fillId="2" borderId="1" xfId="0" applyNumberFormat="1" applyFill="1" applyBorder="1" applyAlignment="1">
      <alignment horizontal="center"/>
    </xf>
    <xf numFmtId="0" fontId="6" fillId="4" borderId="0" xfId="0" applyFont="1" applyFill="1"/>
    <xf numFmtId="0" fontId="5" fillId="4" borderId="0" xfId="0" applyFont="1" applyFill="1"/>
    <xf numFmtId="0" fontId="0" fillId="4" borderId="0" xfId="0" applyFill="1"/>
    <xf numFmtId="0" fontId="0" fillId="3" borderId="0" xfId="0" applyFill="1"/>
    <xf numFmtId="0" fontId="0" fillId="3" borderId="0" xfId="0" applyFill="1" applyAlignment="1">
      <alignment horizontal="left" vertical="top" wrapText="1"/>
    </xf>
    <xf numFmtId="0" fontId="0" fillId="2" borderId="0" xfId="0" applyFill="1" applyBorder="1"/>
    <xf numFmtId="10" fontId="0" fillId="2" borderId="0" xfId="0" applyNumberFormat="1" applyFill="1" applyBorder="1"/>
    <xf numFmtId="0" fontId="0" fillId="2" borderId="0" xfId="0" applyFill="1" applyBorder="1" applyAlignment="1">
      <alignment horizontal="center"/>
    </xf>
    <xf numFmtId="14" fontId="0" fillId="2" borderId="0" xfId="0" applyNumberFormat="1" applyFill="1" applyBorder="1" applyAlignment="1">
      <alignment horizontal="center"/>
    </xf>
    <xf numFmtId="164" fontId="0" fillId="2" borderId="0" xfId="0" applyNumberFormat="1" applyFill="1" applyBorder="1"/>
    <xf numFmtId="164" fontId="0" fillId="2" borderId="0" xfId="0" applyNumberFormat="1" applyFill="1"/>
    <xf numFmtId="0" fontId="7" fillId="2" borderId="0" xfId="0" applyFont="1" applyFill="1"/>
    <xf numFmtId="0" fontId="0" fillId="2" borderId="0" xfId="0" applyFont="1" applyFill="1"/>
    <xf numFmtId="164" fontId="0" fillId="5" borderId="1" xfId="0" applyNumberFormat="1" applyFill="1" applyBorder="1"/>
    <xf numFmtId="164" fontId="7" fillId="2" borderId="14" xfId="0" applyNumberFormat="1" applyFont="1" applyFill="1" applyBorder="1"/>
    <xf numFmtId="164" fontId="0" fillId="2" borderId="15" xfId="0" applyNumberFormat="1" applyFill="1" applyBorder="1"/>
    <xf numFmtId="0" fontId="0" fillId="2" borderId="0" xfId="0" applyFill="1" applyAlignment="1">
      <alignment vertical="top" wrapText="1"/>
    </xf>
    <xf numFmtId="0" fontId="2" fillId="2" borderId="8" xfId="0" applyFont="1" applyFill="1" applyBorder="1" applyAlignment="1">
      <alignment horizontal="center"/>
    </xf>
    <xf numFmtId="0" fontId="2" fillId="2" borderId="16" xfId="0" applyFont="1" applyFill="1" applyBorder="1" applyAlignment="1">
      <alignment horizontal="center"/>
    </xf>
    <xf numFmtId="0" fontId="0" fillId="2" borderId="16" xfId="0" applyFill="1" applyBorder="1" applyAlignment="1">
      <alignment horizontal="center"/>
    </xf>
    <xf numFmtId="0" fontId="0" fillId="2" borderId="0" xfId="0" applyFill="1" applyAlignment="1">
      <alignment vertical="center"/>
    </xf>
    <xf numFmtId="0" fontId="10" fillId="2" borderId="0" xfId="0" applyFont="1" applyFill="1" applyAlignment="1">
      <alignment vertical="center"/>
    </xf>
    <xf numFmtId="8" fontId="0" fillId="2" borderId="1" xfId="0" applyNumberFormat="1" applyFill="1" applyBorder="1"/>
    <xf numFmtId="0" fontId="0" fillId="2" borderId="2" xfId="0" applyFill="1" applyBorder="1" applyAlignment="1"/>
    <xf numFmtId="0" fontId="0" fillId="2" borderId="4" xfId="0" applyFill="1" applyBorder="1" applyAlignment="1"/>
    <xf numFmtId="0" fontId="0" fillId="2" borderId="1" xfId="0" applyFill="1" applyBorder="1" applyAlignment="1">
      <alignment horizontal="center" vertical="top"/>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4" xfId="0" applyFill="1" applyBorder="1" applyAlignment="1">
      <alignment horizontal="center" vertical="top"/>
    </xf>
    <xf numFmtId="0" fontId="0" fillId="2" borderId="3" xfId="0" applyFill="1" applyBorder="1" applyAlignment="1">
      <alignment horizontal="left" vertical="top"/>
    </xf>
    <xf numFmtId="0" fontId="6" fillId="6" borderId="0" xfId="0" applyFont="1" applyFill="1"/>
    <xf numFmtId="0" fontId="0" fillId="6" borderId="0" xfId="0" applyFill="1"/>
    <xf numFmtId="0" fontId="2" fillId="6" borderId="1" xfId="0" applyFont="1" applyFill="1" applyBorder="1" applyAlignment="1">
      <alignment horizontal="center" vertical="center"/>
    </xf>
    <xf numFmtId="0" fontId="2" fillId="6" borderId="1" xfId="0" applyFont="1" applyFill="1" applyBorder="1" applyAlignment="1">
      <alignment horizontal="center"/>
    </xf>
    <xf numFmtId="0" fontId="2" fillId="6" borderId="1" xfId="0" applyFont="1" applyFill="1" applyBorder="1" applyAlignment="1">
      <alignment horizontal="right"/>
    </xf>
    <xf numFmtId="0" fontId="0" fillId="7" borderId="0" xfId="0" applyFill="1"/>
    <xf numFmtId="0" fontId="6" fillId="8" borderId="0" xfId="0" applyFont="1" applyFill="1"/>
    <xf numFmtId="0" fontId="5" fillId="9" borderId="0" xfId="0" applyFont="1" applyFill="1"/>
    <xf numFmtId="0" fontId="0" fillId="10" borderId="0" xfId="0" applyFill="1"/>
    <xf numFmtId="0" fontId="0" fillId="8" borderId="0" xfId="0" applyFill="1"/>
    <xf numFmtId="0" fontId="5" fillId="7" borderId="0" xfId="0" applyFont="1" applyFill="1"/>
    <xf numFmtId="0" fontId="6" fillId="9" borderId="0" xfId="0" applyFont="1" applyFill="1" applyAlignment="1">
      <alignment vertical="center"/>
    </xf>
    <xf numFmtId="0" fontId="6" fillId="9" borderId="0" xfId="0" applyFont="1" applyFill="1"/>
    <xf numFmtId="0" fontId="5" fillId="8" borderId="0" xfId="0" applyFont="1" applyFill="1"/>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quotePrefix="1" applyFill="1" applyAlignment="1">
      <alignment horizontal="left" vertical="top" wrapText="1"/>
    </xf>
    <xf numFmtId="0" fontId="13" fillId="2" borderId="0" xfId="1" applyFont="1" applyFill="1" applyAlignment="1">
      <alignment horizontal="left" vertical="center"/>
    </xf>
    <xf numFmtId="0" fontId="2" fillId="6" borderId="8" xfId="0" applyFont="1" applyFill="1" applyBorder="1" applyAlignment="1">
      <alignment vertical="center"/>
    </xf>
    <xf numFmtId="0" fontId="2" fillId="6" borderId="0" xfId="0" applyFont="1" applyFill="1" applyBorder="1" applyAlignment="1">
      <alignment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2" xfId="0" quotePrefix="1" applyFont="1" applyFill="1" applyBorder="1" applyAlignment="1"/>
    <xf numFmtId="0" fontId="2" fillId="6" borderId="4" xfId="0" quotePrefix="1" applyFont="1" applyFill="1" applyBorder="1" applyAlignment="1"/>
    <xf numFmtId="0" fontId="2" fillId="6" borderId="3" xfId="0" quotePrefix="1" applyFont="1" applyFill="1" applyBorder="1" applyAlignment="1"/>
    <xf numFmtId="0" fontId="0" fillId="2" borderId="1" xfId="0" applyFill="1" applyBorder="1" applyAlignment="1">
      <alignment vertical="top" wrapText="1"/>
    </xf>
    <xf numFmtId="0" fontId="0" fillId="2" borderId="1" xfId="0" applyFill="1" applyBorder="1" applyAlignment="1">
      <alignment vertical="top"/>
    </xf>
    <xf numFmtId="0" fontId="11" fillId="2" borderId="0" xfId="0" applyFont="1" applyFill="1" applyAlignment="1">
      <alignment horizontal="left" wrapText="1"/>
    </xf>
    <xf numFmtId="0" fontId="2" fillId="6" borderId="2" xfId="0" applyFont="1" applyFill="1" applyBorder="1"/>
    <xf numFmtId="0" fontId="2" fillId="6" borderId="4" xfId="0" applyFont="1" applyFill="1" applyBorder="1"/>
    <xf numFmtId="0" fontId="2" fillId="6" borderId="3" xfId="0" applyFont="1" applyFill="1" applyBorder="1"/>
    <xf numFmtId="0" fontId="0" fillId="2" borderId="6" xfId="0" applyFill="1" applyBorder="1"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 xfId="0" applyFill="1" applyBorder="1"/>
    <xf numFmtId="0" fontId="2" fillId="6" borderId="2" xfId="0" applyFont="1" applyFill="1" applyBorder="1" applyAlignment="1"/>
    <xf numFmtId="0" fontId="2" fillId="6" borderId="3" xfId="0" applyFont="1" applyFill="1" applyBorder="1" applyAlignment="1"/>
    <xf numFmtId="0" fontId="2" fillId="6" borderId="1"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9" fillId="3" borderId="0" xfId="0" applyFont="1" applyFill="1" applyAlignment="1">
      <alignment horizontal="left" vertical="top" wrapText="1"/>
    </xf>
    <xf numFmtId="0" fontId="0" fillId="2" borderId="0" xfId="0" applyFill="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33A6FC"/>
      <color rgb="FF2B7DFA"/>
      <color rgb="FF324BF2"/>
      <color rgb="FF7F37DB"/>
      <color rgb="FF60D4FF"/>
      <color rgb="FFF66E6E"/>
      <color rgb="FFFEF4F4"/>
      <color rgb="FFFEECEC"/>
      <color rgb="FFFDDBDB"/>
      <color rgb="FFD304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416701</xdr:colOff>
      <xdr:row>8</xdr:row>
      <xdr:rowOff>340500</xdr:rowOff>
    </xdr:from>
    <xdr:to>
      <xdr:col>2</xdr:col>
      <xdr:colOff>25505</xdr:colOff>
      <xdr:row>10</xdr:row>
      <xdr:rowOff>76200</xdr:rowOff>
    </xdr:to>
    <xdr:pic>
      <xdr:nvPicPr>
        <xdr:cNvPr id="3" name="Grafik 2" descr="Rechner">
          <a:extLst>
            <a:ext uri="{FF2B5EF4-FFF2-40B4-BE49-F238E27FC236}">
              <a16:creationId xmlns:a16="http://schemas.microsoft.com/office/drawing/2014/main" id="{77BEBE17-0EBF-4FDE-8D06-A4EEC4A0FF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6701" y="2674125"/>
          <a:ext cx="466054" cy="535800"/>
        </a:xfrm>
        <a:prstGeom prst="rect">
          <a:avLst/>
        </a:prstGeom>
      </xdr:spPr>
    </xdr:pic>
    <xdr:clientData/>
  </xdr:twoCellAnchor>
  <xdr:twoCellAnchor editAs="oneCell">
    <xdr:from>
      <xdr:col>1</xdr:col>
      <xdr:colOff>4726</xdr:colOff>
      <xdr:row>6</xdr:row>
      <xdr:rowOff>128550</xdr:rowOff>
    </xdr:from>
    <xdr:to>
      <xdr:col>2</xdr:col>
      <xdr:colOff>42155</xdr:colOff>
      <xdr:row>8</xdr:row>
      <xdr:rowOff>73800</xdr:rowOff>
    </xdr:to>
    <xdr:pic>
      <xdr:nvPicPr>
        <xdr:cNvPr id="4" name="Grafik 3" descr="Glühlampe">
          <a:extLst>
            <a:ext uri="{FF2B5EF4-FFF2-40B4-BE49-F238E27FC236}">
              <a16:creationId xmlns:a16="http://schemas.microsoft.com/office/drawing/2014/main" id="{2BA95118-7853-4392-B23F-55AAB832EB3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04751" y="1785900"/>
          <a:ext cx="466054" cy="535800"/>
        </a:xfrm>
        <a:prstGeom prst="rect">
          <a:avLst/>
        </a:prstGeom>
      </xdr:spPr>
    </xdr:pic>
    <xdr:clientData/>
  </xdr:twoCellAnchor>
  <xdr:twoCellAnchor editAs="oneCell">
    <xdr:from>
      <xdr:col>0</xdr:col>
      <xdr:colOff>381000</xdr:colOff>
      <xdr:row>10</xdr:row>
      <xdr:rowOff>333375</xdr:rowOff>
    </xdr:from>
    <xdr:to>
      <xdr:col>2</xdr:col>
      <xdr:colOff>60150</xdr:colOff>
      <xdr:row>12</xdr:row>
      <xdr:rowOff>69675</xdr:rowOff>
    </xdr:to>
    <xdr:pic>
      <xdr:nvPicPr>
        <xdr:cNvPr id="12" name="Grafik 11" descr="Gebäude">
          <a:extLst>
            <a:ext uri="{FF2B5EF4-FFF2-40B4-BE49-F238E27FC236}">
              <a16:creationId xmlns:a16="http://schemas.microsoft.com/office/drawing/2014/main" id="{45B69A29-E003-4673-8F0F-06F9B790D5B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000" y="3467100"/>
          <a:ext cx="536400" cy="53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A3AE5-7712-4385-86C7-51DF6F2610D7}">
  <dimension ref="A2:P21"/>
  <sheetViews>
    <sheetView tabSelected="1" workbookViewId="0">
      <selection activeCell="B5" sqref="B5"/>
    </sheetView>
  </sheetViews>
  <sheetFormatPr baseColWidth="10" defaultRowHeight="15" x14ac:dyDescent="0.25"/>
  <cols>
    <col min="1" max="5" width="6.42578125" style="1" customWidth="1"/>
    <col min="6" max="6" width="5.7109375" style="1" customWidth="1"/>
    <col min="7" max="8" width="18" style="1" customWidth="1"/>
    <col min="9" max="9" width="5.7109375" style="1" customWidth="1"/>
    <col min="10" max="11" width="18" style="1" customWidth="1"/>
    <col min="12" max="12" width="5.7109375" style="1" customWidth="1"/>
    <col min="13" max="14" width="18" style="1" customWidth="1"/>
    <col min="15" max="15" width="5.7109375" style="1" customWidth="1"/>
    <col min="16" max="17" width="18" style="1" customWidth="1"/>
    <col min="18" max="16384" width="11.42578125" style="1"/>
  </cols>
  <sheetData>
    <row r="2" spans="1:16" s="51" customFormat="1" ht="30" customHeight="1" x14ac:dyDescent="0.35">
      <c r="A2" s="54"/>
      <c r="B2" s="57" t="s">
        <v>101</v>
      </c>
      <c r="C2" s="46"/>
      <c r="D2" s="52"/>
      <c r="E2" s="56"/>
      <c r="F2" s="56"/>
      <c r="G2" s="56"/>
      <c r="H2" s="56"/>
      <c r="I2" s="56"/>
      <c r="J2" s="56"/>
      <c r="K2" s="56"/>
      <c r="L2" s="56"/>
      <c r="M2" s="56"/>
      <c r="N2" s="56"/>
      <c r="O2" s="56"/>
      <c r="P2" s="56"/>
    </row>
    <row r="3" spans="1:16" s="19" customFormat="1" ht="15" customHeight="1" x14ac:dyDescent="0.25">
      <c r="B3" s="61"/>
      <c r="C3" s="61"/>
      <c r="D3" s="61"/>
      <c r="E3" s="61"/>
      <c r="F3" s="61"/>
      <c r="G3" s="61"/>
      <c r="H3" s="61"/>
      <c r="I3" s="61"/>
      <c r="J3" s="61"/>
      <c r="K3" s="61"/>
      <c r="L3" s="61"/>
      <c r="M3" s="61"/>
      <c r="N3" s="61"/>
      <c r="O3" s="61"/>
      <c r="P3" s="20"/>
    </row>
    <row r="4" spans="1:16" s="19" customFormat="1" x14ac:dyDescent="0.25">
      <c r="B4" s="61"/>
      <c r="C4" s="61"/>
      <c r="D4" s="61"/>
      <c r="E4" s="61"/>
      <c r="F4" s="61"/>
      <c r="G4" s="61"/>
      <c r="H4" s="61"/>
      <c r="I4" s="61"/>
      <c r="J4" s="61"/>
      <c r="K4" s="61"/>
      <c r="L4" s="61"/>
      <c r="M4" s="61"/>
      <c r="N4" s="61"/>
      <c r="O4" s="61"/>
      <c r="P4" s="20"/>
    </row>
    <row r="5" spans="1:16" x14ac:dyDescent="0.25">
      <c r="B5" s="6"/>
      <c r="C5" s="6"/>
    </row>
    <row r="6" spans="1:16" ht="47.25" customHeight="1" x14ac:dyDescent="0.25">
      <c r="B6" s="62" t="s">
        <v>102</v>
      </c>
      <c r="C6" s="62"/>
      <c r="D6" s="62"/>
      <c r="E6" s="62"/>
      <c r="F6" s="62"/>
      <c r="G6" s="62"/>
      <c r="H6" s="62"/>
      <c r="I6" s="62"/>
      <c r="J6" s="62"/>
      <c r="K6" s="62"/>
      <c r="L6" s="62"/>
      <c r="M6" s="62"/>
    </row>
    <row r="7" spans="1:16" x14ac:dyDescent="0.25">
      <c r="B7" s="6"/>
      <c r="C7" s="6"/>
    </row>
    <row r="8" spans="1:16" s="36" customFormat="1" ht="31.5" customHeight="1" x14ac:dyDescent="0.25">
      <c r="B8" s="37"/>
      <c r="C8" s="63" t="s">
        <v>22</v>
      </c>
      <c r="D8" s="63"/>
      <c r="E8" s="63"/>
      <c r="F8" s="63"/>
      <c r="G8" s="63"/>
    </row>
    <row r="9" spans="1:16" s="36" customFormat="1" ht="31.5" customHeight="1" x14ac:dyDescent="0.25">
      <c r="B9" s="37"/>
      <c r="C9" s="37"/>
    </row>
    <row r="10" spans="1:16" s="36" customFormat="1" ht="31.5" customHeight="1" x14ac:dyDescent="0.25">
      <c r="B10" s="37"/>
      <c r="C10" s="63" t="s">
        <v>23</v>
      </c>
      <c r="D10" s="63"/>
      <c r="E10" s="63"/>
      <c r="F10" s="63"/>
      <c r="G10" s="63"/>
    </row>
    <row r="11" spans="1:16" s="36" customFormat="1" ht="31.5" customHeight="1" x14ac:dyDescent="0.25">
      <c r="B11" s="37"/>
      <c r="C11" s="37"/>
    </row>
    <row r="12" spans="1:16" s="36" customFormat="1" ht="31.5" customHeight="1" x14ac:dyDescent="0.25">
      <c r="B12" s="37"/>
      <c r="C12" s="63" t="s">
        <v>24</v>
      </c>
      <c r="D12" s="63"/>
      <c r="E12" s="63"/>
      <c r="F12" s="63"/>
      <c r="G12" s="63"/>
    </row>
    <row r="14" spans="1:16" x14ac:dyDescent="0.25">
      <c r="B14" s="6"/>
      <c r="C14" s="6"/>
    </row>
    <row r="15" spans="1:16" ht="30" customHeight="1" x14ac:dyDescent="0.25">
      <c r="B15" s="62" t="s">
        <v>25</v>
      </c>
      <c r="C15" s="62"/>
      <c r="D15" s="62"/>
      <c r="E15" s="62"/>
      <c r="F15" s="62"/>
      <c r="G15" s="62"/>
      <c r="H15" s="62"/>
      <c r="I15" s="62"/>
      <c r="J15" s="62"/>
      <c r="K15" s="62"/>
      <c r="L15" s="62"/>
      <c r="M15" s="62"/>
    </row>
    <row r="17" spans="1:13" ht="24" customHeight="1" x14ac:dyDescent="0.25">
      <c r="B17" s="60" t="s">
        <v>26</v>
      </c>
      <c r="C17" s="60"/>
      <c r="D17" s="60"/>
      <c r="E17" s="60"/>
      <c r="F17" s="60"/>
      <c r="G17" s="60"/>
      <c r="H17" s="60"/>
      <c r="I17" s="60"/>
      <c r="J17" s="60"/>
      <c r="K17" s="60"/>
      <c r="L17" s="60"/>
      <c r="M17" s="60"/>
    </row>
    <row r="19" spans="1:13" s="19" customFormat="1" x14ac:dyDescent="0.25"/>
    <row r="20" spans="1:13" s="19" customFormat="1" x14ac:dyDescent="0.25"/>
    <row r="21" spans="1:13" s="51" customFormat="1" x14ac:dyDescent="0.25">
      <c r="A21" s="54"/>
      <c r="B21" s="53" t="s">
        <v>21</v>
      </c>
      <c r="C21" s="47"/>
      <c r="D21" s="55"/>
    </row>
  </sheetData>
  <mergeCells count="7">
    <mergeCell ref="B17:M17"/>
    <mergeCell ref="B3:O4"/>
    <mergeCell ref="B6:M6"/>
    <mergeCell ref="B15:M15"/>
    <mergeCell ref="C8:G8"/>
    <mergeCell ref="C10:G10"/>
    <mergeCell ref="C12:G12"/>
  </mergeCells>
  <hyperlinks>
    <hyperlink ref="C8:E8" location="'1. Buchungsschritte'!A1" display="Tab 1: Buchungsschritte" xr:uid="{6A810183-485E-4661-8157-CF7F4309EC43}"/>
    <hyperlink ref="C10:E10" location="'2. Template'!A1" display="Tab 2: Template" xr:uid="{FEAEE3DC-353A-4948-B1A7-A7E7D78B0A92}"/>
    <hyperlink ref="C12:E12" location="'3. Kontakt'!A1" display="Tab 3: Kontakt" xr:uid="{909CBEBD-ADE1-49B0-BEFD-CB27897681A1}"/>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AE58-E6DE-4B1C-ABE3-B650225E2878}">
  <sheetPr>
    <tabColor rgb="FF2B7DFA"/>
  </sheetPr>
  <dimension ref="B2:R48"/>
  <sheetViews>
    <sheetView workbookViewId="0">
      <selection activeCell="B5" sqref="B5"/>
    </sheetView>
  </sheetViews>
  <sheetFormatPr baseColWidth="10" defaultRowHeight="15" x14ac:dyDescent="0.25"/>
  <cols>
    <col min="1" max="1" width="3" style="1" customWidth="1"/>
    <col min="2" max="2" width="6" style="1" customWidth="1"/>
    <col min="3" max="3" width="30.85546875" style="1" customWidth="1"/>
    <col min="4" max="4" width="5.85546875" style="1" customWidth="1"/>
    <col min="5" max="5" width="18.7109375" style="1" customWidth="1"/>
    <col min="6" max="6" width="18" style="1" customWidth="1"/>
    <col min="7" max="7" width="5.7109375" style="1" customWidth="1"/>
    <col min="8" max="9" width="18" style="1" customWidth="1"/>
    <col min="10" max="10" width="5.7109375" style="1" customWidth="1"/>
    <col min="11" max="11" width="18" style="1" customWidth="1"/>
    <col min="12" max="12" width="20.7109375" style="1" customWidth="1"/>
    <col min="13" max="13" width="5.7109375" style="1" customWidth="1"/>
    <col min="14" max="14" width="20.5703125" style="1" customWidth="1"/>
    <col min="15" max="15" width="20" style="1" customWidth="1"/>
    <col min="16" max="16" width="5.7109375" style="1" customWidth="1"/>
    <col min="17" max="18" width="18" style="1" customWidth="1"/>
    <col min="19" max="16384" width="11.42578125" style="1"/>
  </cols>
  <sheetData>
    <row r="2" spans="2:17" s="18" customFormat="1" ht="23.25" x14ac:dyDescent="0.35">
      <c r="B2" s="16" t="s">
        <v>29</v>
      </c>
      <c r="C2" s="16"/>
      <c r="D2" s="16"/>
      <c r="E2" s="16"/>
      <c r="F2" s="17"/>
      <c r="G2" s="17"/>
      <c r="H2" s="17"/>
      <c r="I2" s="17"/>
      <c r="J2" s="17"/>
      <c r="K2" s="17"/>
      <c r="L2" s="17"/>
      <c r="M2" s="17"/>
      <c r="N2" s="17"/>
      <c r="O2" s="17"/>
      <c r="P2" s="17"/>
      <c r="Q2" s="17"/>
    </row>
    <row r="3" spans="2:17" s="19" customFormat="1" ht="15" customHeight="1" x14ac:dyDescent="0.25">
      <c r="B3" s="61" t="s">
        <v>103</v>
      </c>
      <c r="C3" s="61"/>
      <c r="D3" s="61"/>
      <c r="E3" s="61"/>
      <c r="F3" s="61"/>
      <c r="G3" s="61"/>
      <c r="H3" s="61"/>
      <c r="I3" s="61"/>
      <c r="J3" s="61"/>
      <c r="K3" s="61"/>
      <c r="L3" s="61"/>
      <c r="M3" s="61"/>
      <c r="N3" s="61"/>
      <c r="O3" s="61"/>
      <c r="P3" s="61"/>
      <c r="Q3" s="20"/>
    </row>
    <row r="4" spans="2:17" s="19" customFormat="1" x14ac:dyDescent="0.25">
      <c r="B4" s="61"/>
      <c r="C4" s="61"/>
      <c r="D4" s="61"/>
      <c r="E4" s="61"/>
      <c r="F4" s="61"/>
      <c r="G4" s="61"/>
      <c r="H4" s="61"/>
      <c r="I4" s="61"/>
      <c r="J4" s="61"/>
      <c r="K4" s="61"/>
      <c r="L4" s="61"/>
      <c r="M4" s="61"/>
      <c r="N4" s="61"/>
      <c r="O4" s="61"/>
      <c r="P4" s="61"/>
      <c r="Q4" s="20"/>
    </row>
    <row r="5" spans="2:17" x14ac:dyDescent="0.25">
      <c r="B5" s="6"/>
      <c r="C5" s="6"/>
      <c r="D5" s="6"/>
    </row>
    <row r="6" spans="2:17" ht="23.25" x14ac:dyDescent="0.35">
      <c r="B6" s="3" t="s">
        <v>39</v>
      </c>
      <c r="C6" s="3"/>
      <c r="D6" s="3"/>
    </row>
    <row r="7" spans="2:17" x14ac:dyDescent="0.25">
      <c r="B7" s="71" t="s">
        <v>16</v>
      </c>
      <c r="C7" s="72"/>
      <c r="D7" s="64" t="s">
        <v>38</v>
      </c>
      <c r="E7" s="65"/>
      <c r="F7" s="65"/>
      <c r="G7" s="65"/>
      <c r="H7" s="65"/>
      <c r="I7" s="65"/>
      <c r="J7" s="65"/>
      <c r="K7" s="65"/>
      <c r="L7" s="66" t="s">
        <v>55</v>
      </c>
      <c r="M7" s="67"/>
      <c r="N7" s="68"/>
      <c r="O7" s="48" t="s">
        <v>71</v>
      </c>
    </row>
    <row r="8" spans="2:17" ht="60" customHeight="1" x14ac:dyDescent="0.25">
      <c r="B8" s="41">
        <v>1</v>
      </c>
      <c r="C8" s="42" t="s">
        <v>43</v>
      </c>
      <c r="D8" s="78" t="s">
        <v>46</v>
      </c>
      <c r="E8" s="79"/>
      <c r="F8" s="79"/>
      <c r="G8" s="79"/>
      <c r="H8" s="79"/>
      <c r="I8" s="79"/>
      <c r="J8" s="79"/>
      <c r="K8" s="79"/>
      <c r="L8" s="43" t="s">
        <v>34</v>
      </c>
      <c r="M8" s="44" t="s">
        <v>51</v>
      </c>
      <c r="N8" s="45" t="s">
        <v>33</v>
      </c>
      <c r="O8" s="41" t="s">
        <v>52</v>
      </c>
    </row>
    <row r="9" spans="2:17" ht="60" customHeight="1" x14ac:dyDescent="0.25">
      <c r="B9" s="41">
        <v>3</v>
      </c>
      <c r="C9" s="42" t="s">
        <v>44</v>
      </c>
      <c r="D9" s="78" t="s">
        <v>47</v>
      </c>
      <c r="E9" s="79"/>
      <c r="F9" s="79"/>
      <c r="G9" s="79"/>
      <c r="H9" s="79"/>
      <c r="I9" s="79"/>
      <c r="J9" s="79"/>
      <c r="K9" s="79"/>
      <c r="L9" s="43" t="s">
        <v>33</v>
      </c>
      <c r="M9" s="44" t="s">
        <v>51</v>
      </c>
      <c r="N9" s="45" t="s">
        <v>50</v>
      </c>
      <c r="O9" s="41" t="s">
        <v>53</v>
      </c>
    </row>
    <row r="10" spans="2:17" ht="60" customHeight="1" x14ac:dyDescent="0.25">
      <c r="B10" s="41">
        <v>2</v>
      </c>
      <c r="C10" s="42" t="s">
        <v>45</v>
      </c>
      <c r="D10" s="78" t="s">
        <v>48</v>
      </c>
      <c r="E10" s="79"/>
      <c r="F10" s="79"/>
      <c r="G10" s="79"/>
      <c r="H10" s="79"/>
      <c r="I10" s="79"/>
      <c r="J10" s="79"/>
      <c r="K10" s="79"/>
      <c r="L10" s="43" t="s">
        <v>37</v>
      </c>
      <c r="M10" s="44" t="s">
        <v>51</v>
      </c>
      <c r="N10" s="45" t="s">
        <v>33</v>
      </c>
      <c r="O10" s="41" t="s">
        <v>54</v>
      </c>
    </row>
    <row r="11" spans="2:17" ht="60" customHeight="1" x14ac:dyDescent="0.25">
      <c r="B11" s="41">
        <v>4</v>
      </c>
      <c r="C11" s="42" t="s">
        <v>36</v>
      </c>
      <c r="D11" s="78" t="s">
        <v>108</v>
      </c>
      <c r="E11" s="79"/>
      <c r="F11" s="79"/>
      <c r="G11" s="79"/>
      <c r="H11" s="79"/>
      <c r="I11" s="79"/>
      <c r="J11" s="79"/>
      <c r="K11" s="79"/>
      <c r="L11" s="43" t="s">
        <v>35</v>
      </c>
      <c r="M11" s="44" t="s">
        <v>51</v>
      </c>
      <c r="N11" s="45" t="s">
        <v>34</v>
      </c>
      <c r="O11" s="41" t="s">
        <v>54</v>
      </c>
    </row>
    <row r="12" spans="2:17" x14ac:dyDescent="0.25">
      <c r="D12" s="21"/>
      <c r="E12" s="21"/>
      <c r="G12" s="21"/>
      <c r="J12" s="21"/>
      <c r="M12" s="21"/>
      <c r="P12" s="21"/>
    </row>
    <row r="13" spans="2:17" x14ac:dyDescent="0.25">
      <c r="D13" s="21"/>
      <c r="E13" s="21"/>
      <c r="G13" s="21"/>
      <c r="J13" s="21"/>
      <c r="M13" s="21"/>
      <c r="P13" s="21"/>
    </row>
    <row r="14" spans="2:17" ht="23.25" x14ac:dyDescent="0.35">
      <c r="B14" s="3" t="s">
        <v>72</v>
      </c>
      <c r="C14" s="3"/>
      <c r="D14" s="3"/>
    </row>
    <row r="15" spans="2:17" x14ac:dyDescent="0.25">
      <c r="B15" s="75" t="s">
        <v>40</v>
      </c>
      <c r="C15" s="76"/>
      <c r="D15" s="76"/>
      <c r="E15" s="77"/>
    </row>
    <row r="16" spans="2:17" x14ac:dyDescent="0.25">
      <c r="B16" s="39" t="s">
        <v>59</v>
      </c>
      <c r="C16" s="40"/>
      <c r="D16" s="40"/>
      <c r="E16" s="13">
        <v>3</v>
      </c>
    </row>
    <row r="17" spans="2:18" x14ac:dyDescent="0.25">
      <c r="B17" s="39" t="s">
        <v>60</v>
      </c>
      <c r="C17" s="40"/>
      <c r="D17" s="40"/>
      <c r="E17" s="9">
        <v>10000</v>
      </c>
    </row>
    <row r="18" spans="2:18" x14ac:dyDescent="0.25">
      <c r="B18" s="39" t="s">
        <v>61</v>
      </c>
      <c r="C18" s="40"/>
      <c r="D18" s="40"/>
      <c r="E18" s="12">
        <v>0.03</v>
      </c>
    </row>
    <row r="19" spans="2:18" x14ac:dyDescent="0.25">
      <c r="B19" s="6"/>
      <c r="C19" s="6"/>
      <c r="D19" s="6"/>
    </row>
    <row r="20" spans="2:18" x14ac:dyDescent="0.25">
      <c r="B20" s="75" t="s">
        <v>41</v>
      </c>
      <c r="C20" s="76"/>
      <c r="D20" s="76"/>
      <c r="E20" s="77"/>
    </row>
    <row r="21" spans="2:18" x14ac:dyDescent="0.25">
      <c r="B21" s="39" t="s">
        <v>62</v>
      </c>
      <c r="C21" s="40"/>
      <c r="D21" s="40"/>
      <c r="E21" s="38">
        <f>PV(E18,E16,-E17,,1)</f>
        <v>29134.696955415217</v>
      </c>
    </row>
    <row r="22" spans="2:18" x14ac:dyDescent="0.25">
      <c r="B22" s="39" t="s">
        <v>63</v>
      </c>
      <c r="C22" s="40"/>
      <c r="D22" s="40"/>
      <c r="E22" s="9">
        <f>PV(E18,E16-1,-E17,,1)</f>
        <v>19708.737864077659</v>
      </c>
    </row>
    <row r="23" spans="2:18" x14ac:dyDescent="0.25">
      <c r="B23" s="39" t="s">
        <v>64</v>
      </c>
      <c r="C23" s="40"/>
      <c r="D23" s="40"/>
      <c r="E23" s="38">
        <f>PV(E18,E16-2,-E17,,1)</f>
        <v>10000.000000000009</v>
      </c>
    </row>
    <row r="24" spans="2:18" ht="27" customHeight="1" x14ac:dyDescent="0.25">
      <c r="B24" s="80" t="s">
        <v>65</v>
      </c>
      <c r="C24" s="80"/>
      <c r="D24" s="80"/>
      <c r="E24" s="80"/>
      <c r="F24" s="80"/>
      <c r="G24" s="80"/>
      <c r="H24" s="80"/>
    </row>
    <row r="26" spans="2:18" x14ac:dyDescent="0.25">
      <c r="B26" s="27" t="s">
        <v>66</v>
      </c>
      <c r="C26" s="27"/>
      <c r="D26" s="27"/>
      <c r="E26" s="28"/>
      <c r="F26" s="28"/>
      <c r="G26" s="28"/>
      <c r="H26" s="28"/>
      <c r="I26" s="28"/>
      <c r="J26" s="28"/>
      <c r="K26" s="28"/>
      <c r="L26" s="28"/>
      <c r="M26" s="28"/>
      <c r="N26" s="28"/>
      <c r="O26" s="28"/>
      <c r="P26" s="28"/>
      <c r="Q26" s="28"/>
      <c r="R26" s="28"/>
    </row>
    <row r="27" spans="2:18" x14ac:dyDescent="0.25">
      <c r="B27" s="71" t="s">
        <v>58</v>
      </c>
      <c r="C27" s="72"/>
      <c r="D27" s="33"/>
      <c r="E27" s="69" t="s">
        <v>34</v>
      </c>
      <c r="F27" s="70"/>
      <c r="G27" s="34"/>
      <c r="H27" s="69" t="s">
        <v>36</v>
      </c>
      <c r="I27" s="70"/>
      <c r="J27" s="34"/>
      <c r="K27" s="69" t="s">
        <v>33</v>
      </c>
      <c r="L27" s="70"/>
      <c r="M27" s="34"/>
      <c r="N27" s="69" t="s">
        <v>37</v>
      </c>
      <c r="O27" s="70"/>
      <c r="P27" s="34"/>
      <c r="Q27" s="69" t="s">
        <v>49</v>
      </c>
      <c r="R27" s="70"/>
    </row>
    <row r="28" spans="2:18" x14ac:dyDescent="0.25">
      <c r="B28" s="73"/>
      <c r="C28" s="74"/>
      <c r="D28" s="34"/>
      <c r="E28" s="49" t="s">
        <v>56</v>
      </c>
      <c r="F28" s="49" t="s">
        <v>57</v>
      </c>
      <c r="G28" s="35"/>
      <c r="H28" s="49" t="s">
        <v>56</v>
      </c>
      <c r="I28" s="49" t="s">
        <v>57</v>
      </c>
      <c r="J28" s="35"/>
      <c r="K28" s="49" t="s">
        <v>56</v>
      </c>
      <c r="L28" s="49" t="s">
        <v>57</v>
      </c>
      <c r="M28" s="35"/>
      <c r="N28" s="49" t="s">
        <v>56</v>
      </c>
      <c r="O28" s="49" t="s">
        <v>57</v>
      </c>
      <c r="P28" s="35"/>
      <c r="Q28" s="49" t="s">
        <v>56</v>
      </c>
      <c r="R28" s="49" t="s">
        <v>57</v>
      </c>
    </row>
    <row r="29" spans="2:18" x14ac:dyDescent="0.25">
      <c r="B29" s="10">
        <v>1</v>
      </c>
      <c r="C29" s="42" t="s">
        <v>43</v>
      </c>
      <c r="D29" s="35" t="s">
        <v>70</v>
      </c>
      <c r="E29" s="9">
        <f>$E$21</f>
        <v>29134.696955415217</v>
      </c>
      <c r="F29" s="9">
        <v>0</v>
      </c>
      <c r="G29" s="35"/>
      <c r="H29" s="9">
        <v>0</v>
      </c>
      <c r="I29" s="9">
        <v>0</v>
      </c>
      <c r="J29" s="35"/>
      <c r="K29" s="9">
        <v>0</v>
      </c>
      <c r="L29" s="9">
        <f>E29</f>
        <v>29134.696955415217</v>
      </c>
      <c r="M29" s="35"/>
      <c r="N29" s="9">
        <v>0</v>
      </c>
      <c r="O29" s="9">
        <v>0</v>
      </c>
      <c r="P29" s="35"/>
      <c r="Q29" s="9">
        <v>0</v>
      </c>
      <c r="R29" s="9">
        <v>0</v>
      </c>
    </row>
    <row r="30" spans="2:18" x14ac:dyDescent="0.25">
      <c r="B30" s="10">
        <v>2</v>
      </c>
      <c r="C30" s="42" t="s">
        <v>44</v>
      </c>
      <c r="D30" s="35"/>
      <c r="E30" s="9">
        <v>0</v>
      </c>
      <c r="F30" s="9">
        <v>0</v>
      </c>
      <c r="G30" s="21"/>
      <c r="H30" s="9">
        <v>0</v>
      </c>
      <c r="I30" s="9">
        <v>0</v>
      </c>
      <c r="J30" s="21"/>
      <c r="K30" s="9">
        <f>$E$17</f>
        <v>10000</v>
      </c>
      <c r="L30" s="9">
        <v>0</v>
      </c>
      <c r="M30" s="21"/>
      <c r="N30" s="9">
        <v>0</v>
      </c>
      <c r="O30" s="9">
        <v>0</v>
      </c>
      <c r="P30" s="21"/>
      <c r="Q30" s="9">
        <v>0</v>
      </c>
      <c r="R30" s="9">
        <f>K30</f>
        <v>10000</v>
      </c>
    </row>
    <row r="31" spans="2:18" x14ac:dyDescent="0.25">
      <c r="B31" s="10">
        <v>3</v>
      </c>
      <c r="C31" s="42" t="s">
        <v>45</v>
      </c>
      <c r="D31" s="35"/>
      <c r="E31" s="9">
        <v>0</v>
      </c>
      <c r="F31" s="9">
        <v>0</v>
      </c>
      <c r="G31" s="35"/>
      <c r="H31" s="9">
        <v>0</v>
      </c>
      <c r="I31" s="9">
        <v>0</v>
      </c>
      <c r="J31" s="35"/>
      <c r="K31" s="9">
        <v>0</v>
      </c>
      <c r="L31" s="9">
        <f>$E$17-($E$21-$E$22)</f>
        <v>574.04090866244223</v>
      </c>
      <c r="M31" s="35"/>
      <c r="N31" s="9">
        <f>L31</f>
        <v>574.04090866244223</v>
      </c>
      <c r="O31" s="9">
        <v>0</v>
      </c>
      <c r="P31" s="35"/>
      <c r="Q31" s="9">
        <v>0</v>
      </c>
      <c r="R31" s="9">
        <v>0</v>
      </c>
    </row>
    <row r="32" spans="2:18" x14ac:dyDescent="0.25">
      <c r="B32" s="10">
        <v>4</v>
      </c>
      <c r="C32" s="42" t="s">
        <v>36</v>
      </c>
      <c r="D32" s="35"/>
      <c r="E32" s="9">
        <v>0</v>
      </c>
      <c r="F32" s="9">
        <f>K30-L31</f>
        <v>9425.9590913375578</v>
      </c>
      <c r="G32" s="35"/>
      <c r="H32" s="9">
        <f>F32</f>
        <v>9425.9590913375578</v>
      </c>
      <c r="I32" s="9">
        <v>0</v>
      </c>
      <c r="J32" s="35"/>
      <c r="K32" s="9">
        <v>0</v>
      </c>
      <c r="L32" s="9">
        <v>0</v>
      </c>
      <c r="M32" s="35"/>
      <c r="N32" s="9">
        <v>0</v>
      </c>
      <c r="O32" s="9">
        <v>0</v>
      </c>
      <c r="P32" s="35"/>
      <c r="Q32" s="9">
        <v>0</v>
      </c>
      <c r="R32" s="9">
        <v>0</v>
      </c>
    </row>
    <row r="33" spans="2:18" x14ac:dyDescent="0.25">
      <c r="D33" s="21"/>
      <c r="G33" s="21"/>
      <c r="J33" s="21"/>
      <c r="M33" s="21"/>
      <c r="P33" s="21"/>
    </row>
    <row r="35" spans="2:18" x14ac:dyDescent="0.25">
      <c r="B35" s="27" t="s">
        <v>67</v>
      </c>
      <c r="C35" s="27"/>
      <c r="D35" s="27"/>
      <c r="E35" s="28"/>
      <c r="F35" s="28"/>
      <c r="G35" s="28"/>
      <c r="H35" s="28"/>
      <c r="I35" s="28"/>
      <c r="J35" s="28"/>
      <c r="K35" s="28"/>
      <c r="L35" s="28"/>
      <c r="M35" s="28"/>
      <c r="N35" s="28"/>
      <c r="O35" s="28"/>
      <c r="P35" s="28"/>
      <c r="Q35" s="28"/>
      <c r="R35" s="28"/>
    </row>
    <row r="36" spans="2:18" x14ac:dyDescent="0.25">
      <c r="B36" s="71" t="s">
        <v>58</v>
      </c>
      <c r="C36" s="72"/>
      <c r="D36" s="33"/>
      <c r="E36" s="69" t="s">
        <v>34</v>
      </c>
      <c r="F36" s="70"/>
      <c r="G36" s="34"/>
      <c r="H36" s="69" t="s">
        <v>36</v>
      </c>
      <c r="I36" s="70"/>
      <c r="J36" s="34"/>
      <c r="K36" s="69" t="s">
        <v>33</v>
      </c>
      <c r="L36" s="70"/>
      <c r="M36" s="34"/>
      <c r="N36" s="69" t="s">
        <v>37</v>
      </c>
      <c r="O36" s="70"/>
      <c r="P36" s="34"/>
      <c r="Q36" s="69" t="s">
        <v>49</v>
      </c>
      <c r="R36" s="70"/>
    </row>
    <row r="37" spans="2:18" x14ac:dyDescent="0.25">
      <c r="B37" s="73"/>
      <c r="C37" s="74"/>
      <c r="D37" s="34"/>
      <c r="E37" s="49" t="s">
        <v>56</v>
      </c>
      <c r="F37" s="49" t="s">
        <v>57</v>
      </c>
      <c r="G37" s="35"/>
      <c r="H37" s="49" t="s">
        <v>56</v>
      </c>
      <c r="I37" s="49" t="s">
        <v>57</v>
      </c>
      <c r="J37" s="35"/>
      <c r="K37" s="49" t="s">
        <v>56</v>
      </c>
      <c r="L37" s="49" t="s">
        <v>57</v>
      </c>
      <c r="M37" s="35"/>
      <c r="N37" s="49" t="s">
        <v>56</v>
      </c>
      <c r="O37" s="49" t="s">
        <v>57</v>
      </c>
      <c r="P37" s="35"/>
      <c r="Q37" s="49" t="s">
        <v>56</v>
      </c>
      <c r="R37" s="49" t="s">
        <v>57</v>
      </c>
    </row>
    <row r="38" spans="2:18" x14ac:dyDescent="0.25">
      <c r="B38" s="10">
        <v>2</v>
      </c>
      <c r="C38" s="42" t="s">
        <v>44</v>
      </c>
      <c r="D38" s="35"/>
      <c r="E38" s="9">
        <v>0</v>
      </c>
      <c r="F38" s="9">
        <v>0</v>
      </c>
      <c r="G38" s="21"/>
      <c r="H38" s="9">
        <v>0</v>
      </c>
      <c r="I38" s="9">
        <v>0</v>
      </c>
      <c r="J38" s="21"/>
      <c r="K38" s="9">
        <f>$E$17</f>
        <v>10000</v>
      </c>
      <c r="L38" s="9">
        <v>0</v>
      </c>
      <c r="M38" s="21"/>
      <c r="N38" s="9">
        <v>0</v>
      </c>
      <c r="O38" s="9">
        <v>0</v>
      </c>
      <c r="P38" s="21"/>
      <c r="Q38" s="9">
        <v>0</v>
      </c>
      <c r="R38" s="9">
        <f>K38</f>
        <v>10000</v>
      </c>
    </row>
    <row r="39" spans="2:18" x14ac:dyDescent="0.25">
      <c r="B39" s="10">
        <v>3</v>
      </c>
      <c r="C39" s="42" t="s">
        <v>45</v>
      </c>
      <c r="D39" s="35"/>
      <c r="E39" s="9">
        <v>0</v>
      </c>
      <c r="F39" s="9">
        <v>0</v>
      </c>
      <c r="G39" s="35"/>
      <c r="H39" s="9">
        <v>0</v>
      </c>
      <c r="I39" s="9">
        <v>0</v>
      </c>
      <c r="J39" s="35"/>
      <c r="K39" s="9">
        <v>0</v>
      </c>
      <c r="L39" s="9">
        <f>$E$17-($E$22-$E$23)</f>
        <v>291.26213592235035</v>
      </c>
      <c r="M39" s="35"/>
      <c r="N39" s="9">
        <f>L39</f>
        <v>291.26213592235035</v>
      </c>
      <c r="O39" s="9">
        <v>0</v>
      </c>
      <c r="P39" s="35"/>
      <c r="Q39" s="9">
        <v>0</v>
      </c>
      <c r="R39" s="9">
        <v>0</v>
      </c>
    </row>
    <row r="40" spans="2:18" x14ac:dyDescent="0.25">
      <c r="B40" s="10">
        <v>4</v>
      </c>
      <c r="C40" s="42" t="s">
        <v>36</v>
      </c>
      <c r="D40" s="35"/>
      <c r="E40" s="9">
        <v>0</v>
      </c>
      <c r="F40" s="9">
        <f>K38-L39</f>
        <v>9708.7378640776496</v>
      </c>
      <c r="G40" s="35"/>
      <c r="H40" s="9">
        <f>F40</f>
        <v>9708.7378640776496</v>
      </c>
      <c r="I40" s="9">
        <v>0</v>
      </c>
      <c r="J40" s="35"/>
      <c r="K40" s="9">
        <v>0</v>
      </c>
      <c r="L40" s="9">
        <v>0</v>
      </c>
      <c r="M40" s="35"/>
      <c r="N40" s="9">
        <v>0</v>
      </c>
      <c r="O40" s="9">
        <v>0</v>
      </c>
      <c r="P40" s="35"/>
      <c r="Q40" s="9">
        <v>0</v>
      </c>
      <c r="R40" s="9">
        <v>0</v>
      </c>
    </row>
    <row r="41" spans="2:18" x14ac:dyDescent="0.25">
      <c r="D41" s="21"/>
      <c r="G41" s="21"/>
      <c r="J41" s="21"/>
      <c r="M41" s="21"/>
      <c r="P41" s="21"/>
    </row>
    <row r="43" spans="2:18" x14ac:dyDescent="0.25">
      <c r="B43" s="27" t="s">
        <v>68</v>
      </c>
      <c r="C43" s="27"/>
      <c r="D43" s="27"/>
      <c r="E43" s="28"/>
      <c r="F43" s="28"/>
      <c r="G43" s="28"/>
      <c r="H43" s="28"/>
      <c r="I43" s="28"/>
      <c r="J43" s="28"/>
      <c r="K43" s="28"/>
      <c r="L43" s="28"/>
      <c r="M43" s="28"/>
      <c r="N43" s="28"/>
      <c r="O43" s="28"/>
      <c r="P43" s="28"/>
      <c r="Q43" s="28"/>
      <c r="R43" s="28"/>
    </row>
    <row r="44" spans="2:18" x14ac:dyDescent="0.25">
      <c r="B44" s="71" t="s">
        <v>58</v>
      </c>
      <c r="C44" s="72"/>
      <c r="D44" s="33"/>
      <c r="E44" s="69" t="s">
        <v>34</v>
      </c>
      <c r="F44" s="70"/>
      <c r="G44" s="34"/>
      <c r="H44" s="69" t="s">
        <v>36</v>
      </c>
      <c r="I44" s="70"/>
      <c r="J44" s="34"/>
      <c r="K44" s="69" t="s">
        <v>33</v>
      </c>
      <c r="L44" s="70"/>
      <c r="M44" s="34"/>
      <c r="N44" s="69" t="s">
        <v>37</v>
      </c>
      <c r="O44" s="70"/>
      <c r="P44" s="34"/>
      <c r="Q44" s="69" t="s">
        <v>49</v>
      </c>
      <c r="R44" s="70"/>
    </row>
    <row r="45" spans="2:18" x14ac:dyDescent="0.25">
      <c r="B45" s="73"/>
      <c r="C45" s="74"/>
      <c r="D45" s="34"/>
      <c r="E45" s="49" t="s">
        <v>56</v>
      </c>
      <c r="F45" s="49" t="s">
        <v>57</v>
      </c>
      <c r="G45" s="35"/>
      <c r="H45" s="49" t="s">
        <v>56</v>
      </c>
      <c r="I45" s="49" t="s">
        <v>57</v>
      </c>
      <c r="J45" s="35"/>
      <c r="K45" s="49" t="s">
        <v>56</v>
      </c>
      <c r="L45" s="49" t="s">
        <v>57</v>
      </c>
      <c r="M45" s="35"/>
      <c r="N45" s="49" t="s">
        <v>56</v>
      </c>
      <c r="O45" s="49" t="s">
        <v>57</v>
      </c>
      <c r="P45" s="35"/>
      <c r="Q45" s="49" t="s">
        <v>56</v>
      </c>
      <c r="R45" s="49" t="s">
        <v>57</v>
      </c>
    </row>
    <row r="46" spans="2:18" x14ac:dyDescent="0.25">
      <c r="B46" s="10">
        <v>2</v>
      </c>
      <c r="C46" s="42" t="s">
        <v>44</v>
      </c>
      <c r="D46" s="35"/>
      <c r="E46" s="9">
        <v>0</v>
      </c>
      <c r="F46" s="9">
        <v>0</v>
      </c>
      <c r="G46" s="21"/>
      <c r="H46" s="9">
        <v>0</v>
      </c>
      <c r="I46" s="9">
        <v>0</v>
      </c>
      <c r="J46" s="21"/>
      <c r="K46" s="9">
        <f>$E$17</f>
        <v>10000</v>
      </c>
      <c r="L46" s="9">
        <v>0</v>
      </c>
      <c r="M46" s="21"/>
      <c r="N46" s="9">
        <v>0</v>
      </c>
      <c r="O46" s="9">
        <v>0</v>
      </c>
      <c r="P46" s="21"/>
      <c r="Q46" s="9">
        <v>0</v>
      </c>
      <c r="R46" s="9">
        <f>K46</f>
        <v>10000</v>
      </c>
    </row>
    <row r="47" spans="2:18" x14ac:dyDescent="0.25">
      <c r="B47" s="10">
        <v>3</v>
      </c>
      <c r="C47" s="42" t="s">
        <v>45</v>
      </c>
      <c r="D47" s="35"/>
      <c r="E47" s="9">
        <v>0</v>
      </c>
      <c r="F47" s="9">
        <v>0</v>
      </c>
      <c r="G47" s="35"/>
      <c r="H47" s="9">
        <v>0</v>
      </c>
      <c r="I47" s="9">
        <v>0</v>
      </c>
      <c r="J47" s="35"/>
      <c r="K47" s="9">
        <v>0</v>
      </c>
      <c r="L47" s="9">
        <f>$E$17-($E$23)</f>
        <v>0</v>
      </c>
      <c r="M47" s="35"/>
      <c r="N47" s="9">
        <f>L47</f>
        <v>0</v>
      </c>
      <c r="O47" s="9">
        <v>0</v>
      </c>
      <c r="P47" s="35"/>
      <c r="Q47" s="9">
        <v>0</v>
      </c>
      <c r="R47" s="9">
        <v>0</v>
      </c>
    </row>
    <row r="48" spans="2:18" x14ac:dyDescent="0.25">
      <c r="B48" s="10">
        <v>4</v>
      </c>
      <c r="C48" s="42" t="s">
        <v>36</v>
      </c>
      <c r="D48" s="35"/>
      <c r="E48" s="9">
        <v>0</v>
      </c>
      <c r="F48" s="9">
        <f>K46-L47</f>
        <v>10000</v>
      </c>
      <c r="G48" s="35"/>
      <c r="H48" s="9">
        <f>F48</f>
        <v>10000</v>
      </c>
      <c r="I48" s="9">
        <v>0</v>
      </c>
      <c r="J48" s="35"/>
      <c r="K48" s="9">
        <v>0</v>
      </c>
      <c r="L48" s="9">
        <v>0</v>
      </c>
      <c r="M48" s="35"/>
      <c r="N48" s="9">
        <v>0</v>
      </c>
      <c r="O48" s="9">
        <v>0</v>
      </c>
      <c r="P48" s="35"/>
      <c r="Q48" s="9">
        <v>0</v>
      </c>
      <c r="R48" s="9">
        <v>0</v>
      </c>
    </row>
  </sheetData>
  <mergeCells count="29">
    <mergeCell ref="B24:H24"/>
    <mergeCell ref="N36:O36"/>
    <mergeCell ref="Q36:R36"/>
    <mergeCell ref="B44:C45"/>
    <mergeCell ref="E44:F44"/>
    <mergeCell ref="H44:I44"/>
    <mergeCell ref="K44:L44"/>
    <mergeCell ref="N44:O44"/>
    <mergeCell ref="Q44:R44"/>
    <mergeCell ref="H36:I36"/>
    <mergeCell ref="K36:L36"/>
    <mergeCell ref="B36:C37"/>
    <mergeCell ref="E36:F36"/>
    <mergeCell ref="B3:P4"/>
    <mergeCell ref="D7:K7"/>
    <mergeCell ref="L7:N7"/>
    <mergeCell ref="Q27:R27"/>
    <mergeCell ref="E27:F27"/>
    <mergeCell ref="H27:I27"/>
    <mergeCell ref="K27:L27"/>
    <mergeCell ref="N27:O27"/>
    <mergeCell ref="B27:C28"/>
    <mergeCell ref="B20:E20"/>
    <mergeCell ref="B15:E15"/>
    <mergeCell ref="B7:C7"/>
    <mergeCell ref="D8:K8"/>
    <mergeCell ref="D11:K11"/>
    <mergeCell ref="D10:K10"/>
    <mergeCell ref="D9:K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0A1E-417F-45DA-ACDF-B98E85C73C0D}">
  <sheetPr>
    <tabColor rgb="FF2B7DFA"/>
  </sheetPr>
  <dimension ref="B2:T157"/>
  <sheetViews>
    <sheetView workbookViewId="0">
      <selection activeCell="B5" sqref="B5"/>
    </sheetView>
  </sheetViews>
  <sheetFormatPr baseColWidth="10" defaultRowHeight="15" x14ac:dyDescent="0.25"/>
  <cols>
    <col min="1" max="1" width="3" style="1" customWidth="1"/>
    <col min="2" max="2" width="9" style="1" customWidth="1"/>
    <col min="3" max="14" width="18" style="1" customWidth="1"/>
    <col min="15" max="16384" width="11.42578125" style="1"/>
  </cols>
  <sheetData>
    <row r="2" spans="2:20" s="18" customFormat="1" ht="23.25" x14ac:dyDescent="0.35">
      <c r="B2" s="16" t="s">
        <v>74</v>
      </c>
      <c r="C2" s="16"/>
      <c r="D2" s="17"/>
      <c r="E2" s="17"/>
      <c r="F2" s="17"/>
      <c r="G2" s="17"/>
      <c r="H2" s="17"/>
      <c r="I2" s="17"/>
      <c r="J2" s="17"/>
      <c r="K2" s="17"/>
      <c r="L2" s="17"/>
      <c r="M2" s="17"/>
    </row>
    <row r="3" spans="2:20" s="19" customFormat="1" ht="15" customHeight="1" x14ac:dyDescent="0.25">
      <c r="B3" s="61" t="s">
        <v>100</v>
      </c>
      <c r="C3" s="61"/>
      <c r="D3" s="61"/>
      <c r="E3" s="61"/>
      <c r="F3" s="61"/>
      <c r="G3" s="61"/>
      <c r="H3" s="61"/>
      <c r="I3" s="61"/>
      <c r="J3" s="61"/>
      <c r="K3" s="61"/>
      <c r="L3" s="61"/>
      <c r="M3" s="20"/>
    </row>
    <row r="4" spans="2:20" s="19" customFormat="1" x14ac:dyDescent="0.25">
      <c r="B4" s="61"/>
      <c r="C4" s="61"/>
      <c r="D4" s="61"/>
      <c r="E4" s="61"/>
      <c r="F4" s="61"/>
      <c r="G4" s="61"/>
      <c r="H4" s="61"/>
      <c r="I4" s="61"/>
      <c r="J4" s="61"/>
      <c r="K4" s="61"/>
      <c r="L4" s="61"/>
      <c r="M4" s="20"/>
    </row>
    <row r="6" spans="2:20" ht="23.25" x14ac:dyDescent="0.35">
      <c r="B6" s="3" t="s">
        <v>40</v>
      </c>
    </row>
    <row r="7" spans="2:20" x14ac:dyDescent="0.25">
      <c r="B7" s="94" t="s">
        <v>16</v>
      </c>
      <c r="C7" s="95"/>
      <c r="D7" s="50" t="s">
        <v>15</v>
      </c>
    </row>
    <row r="8" spans="2:20" x14ac:dyDescent="0.25">
      <c r="B8" s="93" t="s">
        <v>76</v>
      </c>
      <c r="C8" s="93"/>
      <c r="D8" s="14">
        <v>43466</v>
      </c>
      <c r="E8" s="11"/>
    </row>
    <row r="9" spans="2:20" x14ac:dyDescent="0.25">
      <c r="B9" s="93" t="s">
        <v>77</v>
      </c>
      <c r="C9" s="93"/>
      <c r="D9" s="2">
        <v>24</v>
      </c>
      <c r="E9" s="11" t="s">
        <v>75</v>
      </c>
    </row>
    <row r="10" spans="2:20" x14ac:dyDescent="0.25">
      <c r="B10" s="93" t="s">
        <v>78</v>
      </c>
      <c r="C10" s="93"/>
      <c r="D10" s="9">
        <v>0</v>
      </c>
      <c r="E10" s="11" t="s">
        <v>104</v>
      </c>
    </row>
    <row r="11" spans="2:20" x14ac:dyDescent="0.25">
      <c r="B11" s="93" t="s">
        <v>79</v>
      </c>
      <c r="C11" s="93"/>
      <c r="D11" s="9">
        <v>250</v>
      </c>
    </row>
    <row r="12" spans="2:20" x14ac:dyDescent="0.25">
      <c r="B12" s="93" t="s">
        <v>80</v>
      </c>
      <c r="C12" s="93"/>
      <c r="D12" s="9">
        <v>50</v>
      </c>
    </row>
    <row r="13" spans="2:20" x14ac:dyDescent="0.25">
      <c r="B13" s="93" t="s">
        <v>61</v>
      </c>
      <c r="C13" s="93"/>
      <c r="D13" s="12">
        <v>0.03</v>
      </c>
    </row>
    <row r="14" spans="2:20" x14ac:dyDescent="0.25">
      <c r="B14" s="21"/>
      <c r="C14" s="21"/>
      <c r="D14" s="22"/>
    </row>
    <row r="16" spans="2:20" ht="23.25" x14ac:dyDescent="0.35">
      <c r="B16" s="3" t="s">
        <v>73</v>
      </c>
      <c r="L16" s="3" t="s">
        <v>38</v>
      </c>
      <c r="M16" s="28"/>
      <c r="N16" s="28"/>
      <c r="O16" s="28"/>
      <c r="P16" s="28"/>
      <c r="Q16" s="28"/>
      <c r="R16" s="28"/>
      <c r="S16" s="28"/>
      <c r="T16" s="28"/>
    </row>
    <row r="17" spans="2:20" s="28" customFormat="1" x14ac:dyDescent="0.25">
      <c r="B17" s="96" t="s">
        <v>83</v>
      </c>
      <c r="C17" s="96" t="s">
        <v>89</v>
      </c>
      <c r="D17" s="96" t="s">
        <v>86</v>
      </c>
      <c r="E17" s="96" t="s">
        <v>85</v>
      </c>
      <c r="F17" s="96" t="s">
        <v>42</v>
      </c>
      <c r="G17" s="96" t="s">
        <v>33</v>
      </c>
      <c r="H17" s="96"/>
      <c r="I17" s="96" t="s">
        <v>34</v>
      </c>
      <c r="J17" s="96"/>
      <c r="L17" s="81" t="s">
        <v>33</v>
      </c>
      <c r="M17" s="82"/>
      <c r="N17" s="82"/>
      <c r="O17" s="82"/>
      <c r="P17" s="82"/>
      <c r="Q17" s="82"/>
      <c r="R17" s="82"/>
      <c r="S17" s="82"/>
      <c r="T17" s="83"/>
    </row>
    <row r="18" spans="2:20" x14ac:dyDescent="0.25">
      <c r="B18" s="96"/>
      <c r="C18" s="96"/>
      <c r="D18" s="96"/>
      <c r="E18" s="96"/>
      <c r="F18" s="96"/>
      <c r="G18" s="49" t="s">
        <v>88</v>
      </c>
      <c r="H18" s="49" t="s">
        <v>87</v>
      </c>
      <c r="I18" s="49" t="s">
        <v>88</v>
      </c>
      <c r="J18" s="49" t="s">
        <v>87</v>
      </c>
      <c r="L18" s="84" t="s">
        <v>97</v>
      </c>
      <c r="M18" s="85"/>
      <c r="N18" s="85"/>
      <c r="O18" s="85"/>
      <c r="P18" s="85"/>
      <c r="Q18" s="85"/>
      <c r="R18" s="85"/>
      <c r="S18" s="85"/>
      <c r="T18" s="86"/>
    </row>
    <row r="19" spans="2:20" ht="15" customHeight="1" x14ac:dyDescent="0.25">
      <c r="B19" s="10">
        <v>1</v>
      </c>
      <c r="C19" s="15">
        <f>D8</f>
        <v>43466</v>
      </c>
      <c r="D19" s="9">
        <f>IF(B19&lt;=D$9,$D$11,0)</f>
        <v>250</v>
      </c>
      <c r="E19" s="9">
        <f>IF(B19&lt;=D$9,$D$12,0)</f>
        <v>50</v>
      </c>
      <c r="F19" s="29">
        <f>XNPV($D$13,$D19:$D$78,$C19:$C$78)</f>
        <v>5833.4500707680818</v>
      </c>
      <c r="G19" s="9">
        <f t="shared" ref="G19:G50" si="0">F19</f>
        <v>5833.4500707680818</v>
      </c>
      <c r="H19" s="9">
        <f t="shared" ref="H19:H50" si="1">G19-G20</f>
        <v>235.96528639849475</v>
      </c>
      <c r="I19" s="29">
        <f>G19+D10</f>
        <v>5833.4500707680818</v>
      </c>
      <c r="J19" s="29">
        <f>I19-I20</f>
        <v>235.96528639849475</v>
      </c>
      <c r="L19" s="87"/>
      <c r="M19" s="88"/>
      <c r="N19" s="88"/>
      <c r="O19" s="88"/>
      <c r="P19" s="88"/>
      <c r="Q19" s="88"/>
      <c r="R19" s="88"/>
      <c r="S19" s="88"/>
      <c r="T19" s="89"/>
    </row>
    <row r="20" spans="2:20" ht="15" customHeight="1" x14ac:dyDescent="0.25">
      <c r="B20" s="10">
        <v>2</v>
      </c>
      <c r="C20" s="15">
        <f>DATE(YEAR(C19), MONTH(C19)+1, DAY(C19))</f>
        <v>43497</v>
      </c>
      <c r="D20" s="9">
        <f t="shared" ref="D20:D78" si="2">IF(B20&lt;=D$9,$D$11,0)</f>
        <v>250</v>
      </c>
      <c r="E20" s="9">
        <f t="shared" ref="E20:E78" si="3">IF(B20&lt;=D$9,$D$12,0)</f>
        <v>50</v>
      </c>
      <c r="F20" s="29">
        <f>XNPV($D$13,$D20:$D$78,$C20:$C$78)</f>
        <v>5597.484784369587</v>
      </c>
      <c r="G20" s="9">
        <f t="shared" si="0"/>
        <v>5597.484784369587</v>
      </c>
      <c r="H20" s="9">
        <f t="shared" si="1"/>
        <v>237.86068904972126</v>
      </c>
      <c r="I20" s="29">
        <f t="shared" ref="I20:I78" si="4">G20</f>
        <v>5597.484784369587</v>
      </c>
      <c r="J20" s="29">
        <f t="shared" ref="J20:J50" si="5">I20-I21</f>
        <v>237.86068904972126</v>
      </c>
      <c r="L20" s="87"/>
      <c r="M20" s="88"/>
      <c r="N20" s="88"/>
      <c r="O20" s="88"/>
      <c r="P20" s="88"/>
      <c r="Q20" s="88"/>
      <c r="R20" s="88"/>
      <c r="S20" s="88"/>
      <c r="T20" s="89"/>
    </row>
    <row r="21" spans="2:20" x14ac:dyDescent="0.25">
      <c r="B21" s="10">
        <v>3</v>
      </c>
      <c r="C21" s="15">
        <f t="shared" ref="C21:C78" si="6">DATE(YEAR(C20), MONTH(C20)+1, DAY(C20))</f>
        <v>43525</v>
      </c>
      <c r="D21" s="9">
        <f t="shared" si="2"/>
        <v>250</v>
      </c>
      <c r="E21" s="9">
        <f t="shared" si="3"/>
        <v>50</v>
      </c>
      <c r="F21" s="29">
        <f>XNPV($D$13,$D21:$D$78,$C21:$C$78)</f>
        <v>5359.6240953198658</v>
      </c>
      <c r="G21" s="9">
        <f t="shared" si="0"/>
        <v>5359.6240953198658</v>
      </c>
      <c r="H21" s="9">
        <f t="shared" si="1"/>
        <v>237.15630839709593</v>
      </c>
      <c r="I21" s="29">
        <f t="shared" si="4"/>
        <v>5359.6240953198658</v>
      </c>
      <c r="J21" s="29">
        <f t="shared" si="5"/>
        <v>237.15630839709593</v>
      </c>
      <c r="L21" s="87"/>
      <c r="M21" s="88"/>
      <c r="N21" s="88"/>
      <c r="O21" s="88"/>
      <c r="P21" s="88"/>
      <c r="Q21" s="88"/>
      <c r="R21" s="88"/>
      <c r="S21" s="88"/>
      <c r="T21" s="89"/>
    </row>
    <row r="22" spans="2:20" x14ac:dyDescent="0.25">
      <c r="B22" s="10">
        <v>4</v>
      </c>
      <c r="C22" s="15">
        <f t="shared" si="6"/>
        <v>43556</v>
      </c>
      <c r="D22" s="9">
        <f t="shared" si="2"/>
        <v>250</v>
      </c>
      <c r="E22" s="9">
        <f t="shared" si="3"/>
        <v>50</v>
      </c>
      <c r="F22" s="29">
        <f>XNPV($D$13,$D22:$D$78,$C22:$C$78)</f>
        <v>5122.4677869227698</v>
      </c>
      <c r="G22" s="9">
        <f t="shared" si="0"/>
        <v>5122.4677869227698</v>
      </c>
      <c r="H22" s="9">
        <f t="shared" si="1"/>
        <v>238.14799399734966</v>
      </c>
      <c r="I22" s="29">
        <f t="shared" si="4"/>
        <v>5122.4677869227698</v>
      </c>
      <c r="J22" s="29">
        <f t="shared" si="5"/>
        <v>238.14799399734966</v>
      </c>
      <c r="L22" s="90"/>
      <c r="M22" s="91"/>
      <c r="N22" s="91"/>
      <c r="O22" s="91"/>
      <c r="P22" s="91"/>
      <c r="Q22" s="91"/>
      <c r="R22" s="91"/>
      <c r="S22" s="91"/>
      <c r="T22" s="92"/>
    </row>
    <row r="23" spans="2:20" x14ac:dyDescent="0.25">
      <c r="B23" s="10">
        <v>5</v>
      </c>
      <c r="C23" s="15">
        <f t="shared" si="6"/>
        <v>43586</v>
      </c>
      <c r="D23" s="9">
        <f t="shared" si="2"/>
        <v>250</v>
      </c>
      <c r="E23" s="9">
        <f t="shared" si="3"/>
        <v>50</v>
      </c>
      <c r="F23" s="29">
        <f>XNPV($D$13,$D23:$D$78,$C23:$C$78)</f>
        <v>4884.3197929254202</v>
      </c>
      <c r="G23" s="9">
        <f t="shared" si="0"/>
        <v>4884.3197929254202</v>
      </c>
      <c r="H23" s="9">
        <f t="shared" si="1"/>
        <v>238.35104635895095</v>
      </c>
      <c r="I23" s="29">
        <f t="shared" si="4"/>
        <v>4884.3197929254202</v>
      </c>
      <c r="J23" s="29">
        <f t="shared" si="5"/>
        <v>238.35104635895095</v>
      </c>
    </row>
    <row r="24" spans="2:20" x14ac:dyDescent="0.25">
      <c r="B24" s="10">
        <v>6</v>
      </c>
      <c r="C24" s="15">
        <f t="shared" si="6"/>
        <v>43617</v>
      </c>
      <c r="D24" s="9">
        <f t="shared" si="2"/>
        <v>250</v>
      </c>
      <c r="E24" s="9">
        <f t="shared" si="3"/>
        <v>50</v>
      </c>
      <c r="F24" s="29">
        <f>XNPV($D$13,$D24:$D$78,$C24:$C$78)</f>
        <v>4645.9687465664692</v>
      </c>
      <c r="G24" s="9">
        <f t="shared" si="0"/>
        <v>4645.9687465664692</v>
      </c>
      <c r="H24" s="9">
        <f t="shared" si="1"/>
        <v>239.3070513238481</v>
      </c>
      <c r="I24" s="29">
        <f t="shared" si="4"/>
        <v>4645.9687465664692</v>
      </c>
      <c r="J24" s="29">
        <f t="shared" si="5"/>
        <v>239.3070513238481</v>
      </c>
      <c r="L24" s="81" t="s">
        <v>81</v>
      </c>
      <c r="M24" s="82"/>
      <c r="N24" s="82"/>
      <c r="O24" s="82"/>
      <c r="P24" s="82"/>
      <c r="Q24" s="82"/>
      <c r="R24" s="82"/>
      <c r="S24" s="82"/>
      <c r="T24" s="83"/>
    </row>
    <row r="25" spans="2:20" x14ac:dyDescent="0.25">
      <c r="B25" s="10">
        <v>7</v>
      </c>
      <c r="C25" s="15">
        <f t="shared" si="6"/>
        <v>43647</v>
      </c>
      <c r="D25" s="9">
        <f t="shared" si="2"/>
        <v>250</v>
      </c>
      <c r="E25" s="9">
        <f t="shared" si="3"/>
        <v>50</v>
      </c>
      <c r="F25" s="29">
        <f>XNPV($D$13,$D25:$D$78,$C25:$C$78)</f>
        <v>4406.6616952426211</v>
      </c>
      <c r="G25" s="9">
        <f t="shared" si="0"/>
        <v>4406.6616952426211</v>
      </c>
      <c r="H25" s="9">
        <f t="shared" si="1"/>
        <v>239.55170088535488</v>
      </c>
      <c r="I25" s="29">
        <f t="shared" si="4"/>
        <v>4406.6616952426211</v>
      </c>
      <c r="J25" s="29">
        <f t="shared" si="5"/>
        <v>239.55170088535488</v>
      </c>
      <c r="L25" s="84" t="s">
        <v>98</v>
      </c>
      <c r="M25" s="85"/>
      <c r="N25" s="85"/>
      <c r="O25" s="85"/>
      <c r="P25" s="85"/>
      <c r="Q25" s="85"/>
      <c r="R25" s="85"/>
      <c r="S25" s="85"/>
      <c r="T25" s="86"/>
    </row>
    <row r="26" spans="2:20" ht="15" customHeight="1" x14ac:dyDescent="0.25">
      <c r="B26" s="10">
        <v>8</v>
      </c>
      <c r="C26" s="15">
        <f t="shared" si="6"/>
        <v>43678</v>
      </c>
      <c r="D26" s="9">
        <f t="shared" si="2"/>
        <v>250</v>
      </c>
      <c r="E26" s="9">
        <f t="shared" si="3"/>
        <v>50</v>
      </c>
      <c r="F26" s="29">
        <f>XNPV($D$13,$D26:$D$78,$C26:$C$78)</f>
        <v>4167.1099943572663</v>
      </c>
      <c r="G26" s="9">
        <f t="shared" si="0"/>
        <v>4167.1099943572663</v>
      </c>
      <c r="H26" s="9">
        <f t="shared" si="1"/>
        <v>240.15384462660222</v>
      </c>
      <c r="I26" s="29">
        <f t="shared" si="4"/>
        <v>4167.1099943572663</v>
      </c>
      <c r="J26" s="29">
        <f t="shared" si="5"/>
        <v>240.15384462660222</v>
      </c>
      <c r="L26" s="87"/>
      <c r="M26" s="88"/>
      <c r="N26" s="88"/>
      <c r="O26" s="88"/>
      <c r="P26" s="88"/>
      <c r="Q26" s="88"/>
      <c r="R26" s="88"/>
      <c r="S26" s="88"/>
      <c r="T26" s="89"/>
    </row>
    <row r="27" spans="2:20" x14ac:dyDescent="0.25">
      <c r="B27" s="10">
        <v>9</v>
      </c>
      <c r="C27" s="15">
        <f t="shared" si="6"/>
        <v>43709</v>
      </c>
      <c r="D27" s="9">
        <f t="shared" si="2"/>
        <v>250</v>
      </c>
      <c r="E27" s="9">
        <f t="shared" si="3"/>
        <v>50</v>
      </c>
      <c r="F27" s="29">
        <f>XNPV($D$13,$D27:$D$78,$C27:$C$78)</f>
        <v>3926.956149730664</v>
      </c>
      <c r="G27" s="9">
        <f t="shared" si="0"/>
        <v>3926.956149730664</v>
      </c>
      <c r="H27" s="9">
        <f t="shared" si="1"/>
        <v>241.0560093439608</v>
      </c>
      <c r="I27" s="29">
        <f t="shared" si="4"/>
        <v>3926.956149730664</v>
      </c>
      <c r="J27" s="29">
        <f t="shared" si="5"/>
        <v>241.0560093439608</v>
      </c>
      <c r="L27" s="87"/>
      <c r="M27" s="88"/>
      <c r="N27" s="88"/>
      <c r="O27" s="88"/>
      <c r="P27" s="88"/>
      <c r="Q27" s="88"/>
      <c r="R27" s="88"/>
      <c r="S27" s="88"/>
      <c r="T27" s="89"/>
    </row>
    <row r="28" spans="2:20" x14ac:dyDescent="0.25">
      <c r="B28" s="10">
        <v>10</v>
      </c>
      <c r="C28" s="15">
        <f t="shared" si="6"/>
        <v>43739</v>
      </c>
      <c r="D28" s="9">
        <f t="shared" si="2"/>
        <v>250</v>
      </c>
      <c r="E28" s="9">
        <f t="shared" si="3"/>
        <v>50</v>
      </c>
      <c r="F28" s="29">
        <f>XNPV($D$13,$D28:$D$78,$C28:$C$78)</f>
        <v>3685.9001403867032</v>
      </c>
      <c r="G28" s="9">
        <f t="shared" si="0"/>
        <v>3685.9001403867032</v>
      </c>
      <c r="H28" s="9">
        <f t="shared" si="1"/>
        <v>241.36342694525774</v>
      </c>
      <c r="I28" s="29">
        <f t="shared" si="4"/>
        <v>3685.9001403867032</v>
      </c>
      <c r="J28" s="29">
        <f t="shared" si="5"/>
        <v>241.36342694525774</v>
      </c>
      <c r="L28" s="87"/>
      <c r="M28" s="88"/>
      <c r="N28" s="88"/>
      <c r="O28" s="88"/>
      <c r="P28" s="88"/>
      <c r="Q28" s="88"/>
      <c r="R28" s="88"/>
      <c r="S28" s="88"/>
      <c r="T28" s="89"/>
    </row>
    <row r="29" spans="2:20" x14ac:dyDescent="0.25">
      <c r="B29" s="10">
        <v>11</v>
      </c>
      <c r="C29" s="15">
        <f t="shared" si="6"/>
        <v>43770</v>
      </c>
      <c r="D29" s="9">
        <f t="shared" si="2"/>
        <v>250</v>
      </c>
      <c r="E29" s="9">
        <f t="shared" si="3"/>
        <v>50</v>
      </c>
      <c r="F29" s="29">
        <f>XNPV($D$13,$D29:$D$78,$C29:$C$78)</f>
        <v>3444.5367134414455</v>
      </c>
      <c r="G29" s="9">
        <f t="shared" si="0"/>
        <v>3444.5367134414455</v>
      </c>
      <c r="H29" s="9">
        <f t="shared" si="1"/>
        <v>242.22946770320141</v>
      </c>
      <c r="I29" s="29">
        <f t="shared" si="4"/>
        <v>3444.5367134414455</v>
      </c>
      <c r="J29" s="29">
        <f t="shared" si="5"/>
        <v>242.22946770320141</v>
      </c>
      <c r="L29" s="90"/>
      <c r="M29" s="91"/>
      <c r="N29" s="91"/>
      <c r="O29" s="91"/>
      <c r="P29" s="91"/>
      <c r="Q29" s="91"/>
      <c r="R29" s="91"/>
      <c r="S29" s="91"/>
      <c r="T29" s="92"/>
    </row>
    <row r="30" spans="2:20" x14ac:dyDescent="0.25">
      <c r="B30" s="10">
        <v>12</v>
      </c>
      <c r="C30" s="15">
        <f t="shared" si="6"/>
        <v>43800</v>
      </c>
      <c r="D30" s="9">
        <f t="shared" si="2"/>
        <v>250</v>
      </c>
      <c r="E30" s="9">
        <f t="shared" si="3"/>
        <v>50</v>
      </c>
      <c r="F30" s="29">
        <f>XNPV($D$13,$D30:$D$78,$C30:$C$78)</f>
        <v>3202.3072457382441</v>
      </c>
      <c r="G30" s="9">
        <f t="shared" si="0"/>
        <v>3202.3072457382441</v>
      </c>
      <c r="H30" s="9">
        <f t="shared" si="1"/>
        <v>242.57899934047782</v>
      </c>
      <c r="I30" s="29">
        <f t="shared" si="4"/>
        <v>3202.3072457382441</v>
      </c>
      <c r="J30" s="29">
        <f t="shared" si="5"/>
        <v>242.57899934047782</v>
      </c>
    </row>
    <row r="31" spans="2:20" ht="15" customHeight="1" x14ac:dyDescent="0.25">
      <c r="B31" s="10">
        <v>13</v>
      </c>
      <c r="C31" s="15">
        <f t="shared" si="6"/>
        <v>43831</v>
      </c>
      <c r="D31" s="9">
        <f t="shared" si="2"/>
        <v>250</v>
      </c>
      <c r="E31" s="9">
        <f t="shared" si="3"/>
        <v>50</v>
      </c>
      <c r="F31" s="29">
        <f>XNPV($D$13,$D31:$D$78,$C31:$C$78)</f>
        <v>2959.7282463977663</v>
      </c>
      <c r="G31" s="9">
        <f t="shared" si="0"/>
        <v>2959.7282463977663</v>
      </c>
      <c r="H31" s="9">
        <f t="shared" si="1"/>
        <v>243.18875258234948</v>
      </c>
      <c r="I31" s="29">
        <f t="shared" si="4"/>
        <v>2959.7282463977663</v>
      </c>
      <c r="J31" s="29">
        <f t="shared" si="5"/>
        <v>243.18875258234948</v>
      </c>
      <c r="L31" s="81" t="s">
        <v>34</v>
      </c>
      <c r="M31" s="82"/>
      <c r="N31" s="82"/>
      <c r="O31" s="82"/>
      <c r="P31" s="82"/>
      <c r="Q31" s="82"/>
      <c r="R31" s="82"/>
      <c r="S31" s="82"/>
      <c r="T31" s="83"/>
    </row>
    <row r="32" spans="2:20" ht="15" customHeight="1" x14ac:dyDescent="0.25">
      <c r="B32" s="10">
        <v>14</v>
      </c>
      <c r="C32" s="15">
        <f t="shared" si="6"/>
        <v>43862</v>
      </c>
      <c r="D32" s="9">
        <f t="shared" si="2"/>
        <v>250</v>
      </c>
      <c r="E32" s="9">
        <f t="shared" si="3"/>
        <v>50</v>
      </c>
      <c r="F32" s="29">
        <f>XNPV($D$13,$D32:$D$78,$C32:$C$78)</f>
        <v>2716.5394938154168</v>
      </c>
      <c r="G32" s="9">
        <f t="shared" si="0"/>
        <v>2716.5394938154168</v>
      </c>
      <c r="H32" s="9">
        <f t="shared" si="1"/>
        <v>244.20050590153551</v>
      </c>
      <c r="I32" s="29">
        <f t="shared" si="4"/>
        <v>2716.5394938154168</v>
      </c>
      <c r="J32" s="29">
        <f t="shared" si="5"/>
        <v>244.20050590153551</v>
      </c>
      <c r="L32" s="84" t="s">
        <v>99</v>
      </c>
      <c r="M32" s="85"/>
      <c r="N32" s="85"/>
      <c r="O32" s="85"/>
      <c r="P32" s="85"/>
      <c r="Q32" s="85"/>
      <c r="R32" s="85"/>
      <c r="S32" s="85"/>
      <c r="T32" s="86"/>
    </row>
    <row r="33" spans="2:20" x14ac:dyDescent="0.25">
      <c r="B33" s="10">
        <v>15</v>
      </c>
      <c r="C33" s="15">
        <f t="shared" si="6"/>
        <v>43891</v>
      </c>
      <c r="D33" s="9">
        <f t="shared" si="2"/>
        <v>250</v>
      </c>
      <c r="E33" s="9">
        <f t="shared" si="3"/>
        <v>50</v>
      </c>
      <c r="F33" s="29">
        <f>XNPV($D$13,$D33:$D$78,$C33:$C$78)</f>
        <v>2472.3389879138813</v>
      </c>
      <c r="G33" s="9">
        <f t="shared" si="0"/>
        <v>2472.3389879138813</v>
      </c>
      <c r="H33" s="9">
        <f t="shared" si="1"/>
        <v>244.41386762207821</v>
      </c>
      <c r="I33" s="29">
        <f t="shared" si="4"/>
        <v>2472.3389879138813</v>
      </c>
      <c r="J33" s="29">
        <f t="shared" si="5"/>
        <v>244.41386762207821</v>
      </c>
      <c r="L33" s="87"/>
      <c r="M33" s="88"/>
      <c r="N33" s="88"/>
      <c r="O33" s="88"/>
      <c r="P33" s="88"/>
      <c r="Q33" s="88"/>
      <c r="R33" s="88"/>
      <c r="S33" s="88"/>
      <c r="T33" s="89"/>
    </row>
    <row r="34" spans="2:20" x14ac:dyDescent="0.25">
      <c r="B34" s="10">
        <v>16</v>
      </c>
      <c r="C34" s="15">
        <f t="shared" si="6"/>
        <v>43922</v>
      </c>
      <c r="D34" s="9">
        <f t="shared" si="2"/>
        <v>250</v>
      </c>
      <c r="E34" s="9">
        <f t="shared" si="3"/>
        <v>50</v>
      </c>
      <c r="F34" s="29">
        <f>XNPV($D$13,$D34:$D$78,$C34:$C$78)</f>
        <v>2227.9251202918031</v>
      </c>
      <c r="G34" s="9">
        <f t="shared" si="0"/>
        <v>2227.9251202918031</v>
      </c>
      <c r="H34" s="9">
        <f t="shared" si="1"/>
        <v>245.18880751527831</v>
      </c>
      <c r="I34" s="29">
        <f t="shared" si="4"/>
        <v>2227.9251202918031</v>
      </c>
      <c r="J34" s="29">
        <f t="shared" si="5"/>
        <v>245.18880751527831</v>
      </c>
      <c r="L34" s="87"/>
      <c r="M34" s="88"/>
      <c r="N34" s="88"/>
      <c r="O34" s="88"/>
      <c r="P34" s="88"/>
      <c r="Q34" s="88"/>
      <c r="R34" s="88"/>
      <c r="S34" s="88"/>
      <c r="T34" s="89"/>
    </row>
    <row r="35" spans="2:20" x14ac:dyDescent="0.25">
      <c r="B35" s="10">
        <v>17</v>
      </c>
      <c r="C35" s="15">
        <f t="shared" si="6"/>
        <v>43952</v>
      </c>
      <c r="D35" s="9">
        <f t="shared" si="2"/>
        <v>250</v>
      </c>
      <c r="E35" s="9">
        <f t="shared" si="3"/>
        <v>50</v>
      </c>
      <c r="F35" s="29">
        <f>XNPV($D$13,$D35:$D$78,$C35:$C$78)</f>
        <v>1982.7363127765248</v>
      </c>
      <c r="G35" s="9">
        <f t="shared" si="0"/>
        <v>1982.7363127765248</v>
      </c>
      <c r="H35" s="9">
        <f t="shared" si="1"/>
        <v>245.64454636675941</v>
      </c>
      <c r="I35" s="29">
        <f t="shared" si="4"/>
        <v>1982.7363127765248</v>
      </c>
      <c r="J35" s="29">
        <f t="shared" si="5"/>
        <v>245.64454636675941</v>
      </c>
      <c r="L35" s="87"/>
      <c r="M35" s="88"/>
      <c r="N35" s="88"/>
      <c r="O35" s="88"/>
      <c r="P35" s="88"/>
      <c r="Q35" s="88"/>
      <c r="R35" s="88"/>
      <c r="S35" s="88"/>
      <c r="T35" s="89"/>
    </row>
    <row r="36" spans="2:20" x14ac:dyDescent="0.25">
      <c r="B36" s="10">
        <v>18</v>
      </c>
      <c r="C36" s="15">
        <f t="shared" si="6"/>
        <v>43983</v>
      </c>
      <c r="D36" s="9">
        <f t="shared" si="2"/>
        <v>250</v>
      </c>
      <c r="E36" s="9">
        <f t="shared" si="3"/>
        <v>50</v>
      </c>
      <c r="F36" s="29">
        <f>XNPV($D$13,$D36:$D$78,$C36:$C$78)</f>
        <v>1737.0917664097653</v>
      </c>
      <c r="G36" s="9">
        <f t="shared" si="0"/>
        <v>1737.0917664097653</v>
      </c>
      <c r="H36" s="9">
        <f t="shared" si="1"/>
        <v>246.38273225955754</v>
      </c>
      <c r="I36" s="29">
        <f t="shared" si="4"/>
        <v>1737.0917664097653</v>
      </c>
      <c r="J36" s="29">
        <f t="shared" si="5"/>
        <v>246.38273225955754</v>
      </c>
      <c r="L36" s="90"/>
      <c r="M36" s="91"/>
      <c r="N36" s="91"/>
      <c r="O36" s="91"/>
      <c r="P36" s="91"/>
      <c r="Q36" s="91"/>
      <c r="R36" s="91"/>
      <c r="S36" s="91"/>
      <c r="T36" s="92"/>
    </row>
    <row r="37" spans="2:20" x14ac:dyDescent="0.25">
      <c r="B37" s="10">
        <v>19</v>
      </c>
      <c r="C37" s="15">
        <f t="shared" si="6"/>
        <v>44013</v>
      </c>
      <c r="D37" s="9">
        <f t="shared" si="2"/>
        <v>250</v>
      </c>
      <c r="E37" s="9">
        <f t="shared" si="3"/>
        <v>50</v>
      </c>
      <c r="F37" s="29">
        <f>XNPV($D$13,$D37:$D$78,$C37:$C$78)</f>
        <v>1490.7090341502078</v>
      </c>
      <c r="G37" s="9">
        <f t="shared" si="0"/>
        <v>1490.7090341502078</v>
      </c>
      <c r="H37" s="9">
        <f t="shared" si="1"/>
        <v>246.88131966142942</v>
      </c>
      <c r="I37" s="29">
        <f t="shared" si="4"/>
        <v>1490.7090341502078</v>
      </c>
      <c r="J37" s="29">
        <f t="shared" si="5"/>
        <v>246.88131966142942</v>
      </c>
    </row>
    <row r="38" spans="2:20" x14ac:dyDescent="0.25">
      <c r="B38" s="10">
        <v>20</v>
      </c>
      <c r="C38" s="15">
        <f t="shared" si="6"/>
        <v>44044</v>
      </c>
      <c r="D38" s="9">
        <f t="shared" si="2"/>
        <v>250</v>
      </c>
      <c r="E38" s="9">
        <f t="shared" si="3"/>
        <v>50</v>
      </c>
      <c r="F38" s="29">
        <f>XNPV($D$13,$D38:$D$78,$C38:$C$78)</f>
        <v>1243.8277144887784</v>
      </c>
      <c r="G38" s="9">
        <f t="shared" si="0"/>
        <v>1243.8277144887784</v>
      </c>
      <c r="H38" s="9">
        <f t="shared" si="1"/>
        <v>247.50188733394202</v>
      </c>
      <c r="I38" s="29">
        <f t="shared" si="4"/>
        <v>1243.8277144887784</v>
      </c>
      <c r="J38" s="29">
        <f t="shared" si="5"/>
        <v>247.50188733394202</v>
      </c>
      <c r="L38" s="81" t="s">
        <v>36</v>
      </c>
      <c r="M38" s="82"/>
      <c r="N38" s="82"/>
      <c r="O38" s="82"/>
      <c r="P38" s="82"/>
      <c r="Q38" s="82"/>
      <c r="R38" s="82"/>
      <c r="S38" s="82"/>
      <c r="T38" s="83"/>
    </row>
    <row r="39" spans="2:20" x14ac:dyDescent="0.25">
      <c r="B39" s="10">
        <v>21</v>
      </c>
      <c r="C39" s="15">
        <f t="shared" si="6"/>
        <v>44075</v>
      </c>
      <c r="D39" s="9">
        <f t="shared" si="2"/>
        <v>250</v>
      </c>
      <c r="E39" s="9">
        <f t="shared" si="3"/>
        <v>50</v>
      </c>
      <c r="F39" s="29">
        <f>XNPV($D$13,$D39:$D$78,$C39:$C$78)</f>
        <v>996.32582715483636</v>
      </c>
      <c r="G39" s="9">
        <f t="shared" si="0"/>
        <v>996.32582715483636</v>
      </c>
      <c r="H39" s="9">
        <f t="shared" si="1"/>
        <v>248.18460407124451</v>
      </c>
      <c r="I39" s="29">
        <f t="shared" si="4"/>
        <v>996.32582715483636</v>
      </c>
      <c r="J39" s="29">
        <f t="shared" si="5"/>
        <v>248.18460407124451</v>
      </c>
      <c r="L39" s="84" t="s">
        <v>109</v>
      </c>
      <c r="M39" s="85"/>
      <c r="N39" s="85"/>
      <c r="O39" s="85"/>
      <c r="P39" s="85"/>
      <c r="Q39" s="85"/>
      <c r="R39" s="85"/>
      <c r="S39" s="85"/>
      <c r="T39" s="86"/>
    </row>
    <row r="40" spans="2:20" x14ac:dyDescent="0.25">
      <c r="B40" s="10">
        <v>22</v>
      </c>
      <c r="C40" s="15">
        <f t="shared" si="6"/>
        <v>44105</v>
      </c>
      <c r="D40" s="9">
        <f t="shared" si="2"/>
        <v>250</v>
      </c>
      <c r="E40" s="9">
        <f t="shared" si="3"/>
        <v>50</v>
      </c>
      <c r="F40" s="29">
        <f>XNPV($D$13,$D40:$D$78,$C40:$C$78)</f>
        <v>748.14122308359185</v>
      </c>
      <c r="G40" s="9">
        <f t="shared" si="0"/>
        <v>748.14122308359185</v>
      </c>
      <c r="H40" s="9">
        <f t="shared" si="1"/>
        <v>248.74785852645414</v>
      </c>
      <c r="I40" s="29">
        <f t="shared" si="4"/>
        <v>748.14122308359185</v>
      </c>
      <c r="J40" s="29">
        <f t="shared" si="5"/>
        <v>248.74785852645414</v>
      </c>
      <c r="L40" s="87"/>
      <c r="M40" s="88"/>
      <c r="N40" s="88"/>
      <c r="O40" s="88"/>
      <c r="P40" s="88"/>
      <c r="Q40" s="88"/>
      <c r="R40" s="88"/>
      <c r="S40" s="88"/>
      <c r="T40" s="89"/>
    </row>
    <row r="41" spans="2:20" x14ac:dyDescent="0.25">
      <c r="B41" s="10">
        <v>23</v>
      </c>
      <c r="C41" s="15">
        <f t="shared" si="6"/>
        <v>44136</v>
      </c>
      <c r="D41" s="9">
        <f t="shared" si="2"/>
        <v>250</v>
      </c>
      <c r="E41" s="9">
        <f t="shared" si="3"/>
        <v>50</v>
      </c>
      <c r="F41" s="29">
        <f>XNPV($D$13,$D41:$D$78,$C41:$C$78)</f>
        <v>499.39336455713772</v>
      </c>
      <c r="G41" s="9">
        <f t="shared" si="0"/>
        <v>499.39336455713772</v>
      </c>
      <c r="H41" s="9">
        <f t="shared" si="1"/>
        <v>249.39336455713772</v>
      </c>
      <c r="I41" s="29">
        <f t="shared" si="4"/>
        <v>499.39336455713772</v>
      </c>
      <c r="J41" s="29">
        <f t="shared" si="5"/>
        <v>249.39336455713772</v>
      </c>
      <c r="L41" s="87"/>
      <c r="M41" s="88"/>
      <c r="N41" s="88"/>
      <c r="O41" s="88"/>
      <c r="P41" s="88"/>
      <c r="Q41" s="88"/>
      <c r="R41" s="88"/>
      <c r="S41" s="88"/>
      <c r="T41" s="89"/>
    </row>
    <row r="42" spans="2:20" x14ac:dyDescent="0.25">
      <c r="B42" s="10">
        <v>24</v>
      </c>
      <c r="C42" s="15">
        <f t="shared" si="6"/>
        <v>44166</v>
      </c>
      <c r="D42" s="9">
        <f t="shared" si="2"/>
        <v>250</v>
      </c>
      <c r="E42" s="9">
        <f t="shared" si="3"/>
        <v>50</v>
      </c>
      <c r="F42" s="29">
        <f>XNPV($D$13,$D42:$D$78,$C42:$C$78)</f>
        <v>250</v>
      </c>
      <c r="G42" s="9">
        <f t="shared" si="0"/>
        <v>250</v>
      </c>
      <c r="H42" s="9">
        <f t="shared" si="1"/>
        <v>250</v>
      </c>
      <c r="I42" s="29">
        <f t="shared" si="4"/>
        <v>250</v>
      </c>
      <c r="J42" s="29">
        <f t="shared" si="5"/>
        <v>250</v>
      </c>
      <c r="L42" s="87"/>
      <c r="M42" s="88"/>
      <c r="N42" s="88"/>
      <c r="O42" s="88"/>
      <c r="P42" s="88"/>
      <c r="Q42" s="88"/>
      <c r="R42" s="88"/>
      <c r="S42" s="88"/>
      <c r="T42" s="89"/>
    </row>
    <row r="43" spans="2:20" x14ac:dyDescent="0.25">
      <c r="B43" s="10">
        <v>25</v>
      </c>
      <c r="C43" s="15">
        <f t="shared" si="6"/>
        <v>44197</v>
      </c>
      <c r="D43" s="9">
        <f t="shared" si="2"/>
        <v>0</v>
      </c>
      <c r="E43" s="9">
        <f t="shared" si="3"/>
        <v>0</v>
      </c>
      <c r="F43" s="29">
        <f>XNPV($D$13,$D43:$D$78,$C43:$C$78)</f>
        <v>0</v>
      </c>
      <c r="G43" s="9">
        <f t="shared" si="0"/>
        <v>0</v>
      </c>
      <c r="H43" s="9">
        <f t="shared" si="1"/>
        <v>0</v>
      </c>
      <c r="I43" s="29">
        <f t="shared" si="4"/>
        <v>0</v>
      </c>
      <c r="J43" s="29">
        <f t="shared" si="5"/>
        <v>0</v>
      </c>
      <c r="L43" s="90"/>
      <c r="M43" s="91"/>
      <c r="N43" s="91"/>
      <c r="O43" s="91"/>
      <c r="P43" s="91"/>
      <c r="Q43" s="91"/>
      <c r="R43" s="91"/>
      <c r="S43" s="91"/>
      <c r="T43" s="92"/>
    </row>
    <row r="44" spans="2:20" x14ac:dyDescent="0.25">
      <c r="B44" s="10">
        <v>26</v>
      </c>
      <c r="C44" s="15">
        <f t="shared" si="6"/>
        <v>44228</v>
      </c>
      <c r="D44" s="9">
        <f t="shared" si="2"/>
        <v>0</v>
      </c>
      <c r="E44" s="9">
        <f t="shared" si="3"/>
        <v>0</v>
      </c>
      <c r="F44" s="29">
        <f>XNPV($D$13,$D44:$D$78,$C44:$C$78)</f>
        <v>0</v>
      </c>
      <c r="G44" s="9">
        <f t="shared" si="0"/>
        <v>0</v>
      </c>
      <c r="H44" s="9">
        <f t="shared" si="1"/>
        <v>0</v>
      </c>
      <c r="I44" s="29">
        <f t="shared" si="4"/>
        <v>0</v>
      </c>
      <c r="J44" s="29">
        <f t="shared" si="5"/>
        <v>0</v>
      </c>
    </row>
    <row r="45" spans="2:20" x14ac:dyDescent="0.25">
      <c r="B45" s="10">
        <v>27</v>
      </c>
      <c r="C45" s="15">
        <f t="shared" si="6"/>
        <v>44256</v>
      </c>
      <c r="D45" s="9">
        <f t="shared" si="2"/>
        <v>0</v>
      </c>
      <c r="E45" s="9">
        <f t="shared" si="3"/>
        <v>0</v>
      </c>
      <c r="F45" s="29">
        <f>XNPV($D$13,$D45:$D$78,$C45:$C$78)</f>
        <v>0</v>
      </c>
      <c r="G45" s="9">
        <f t="shared" si="0"/>
        <v>0</v>
      </c>
      <c r="H45" s="9">
        <f t="shared" si="1"/>
        <v>0</v>
      </c>
      <c r="I45" s="29">
        <f t="shared" si="4"/>
        <v>0</v>
      </c>
      <c r="J45" s="29">
        <f t="shared" si="5"/>
        <v>0</v>
      </c>
    </row>
    <row r="46" spans="2:20" x14ac:dyDescent="0.25">
      <c r="B46" s="10">
        <v>28</v>
      </c>
      <c r="C46" s="15">
        <f t="shared" si="6"/>
        <v>44287</v>
      </c>
      <c r="D46" s="9">
        <f t="shared" si="2"/>
        <v>0</v>
      </c>
      <c r="E46" s="9">
        <f t="shared" si="3"/>
        <v>0</v>
      </c>
      <c r="F46" s="29">
        <f>XNPV($D$13,$D46:$D$78,$C46:$C$78)</f>
        <v>0</v>
      </c>
      <c r="G46" s="9">
        <f t="shared" si="0"/>
        <v>0</v>
      </c>
      <c r="H46" s="9">
        <f t="shared" si="1"/>
        <v>0</v>
      </c>
      <c r="I46" s="29">
        <f t="shared" si="4"/>
        <v>0</v>
      </c>
      <c r="J46" s="29">
        <f t="shared" si="5"/>
        <v>0</v>
      </c>
    </row>
    <row r="47" spans="2:20" x14ac:dyDescent="0.25">
      <c r="B47" s="10">
        <v>29</v>
      </c>
      <c r="C47" s="15">
        <f t="shared" si="6"/>
        <v>44317</v>
      </c>
      <c r="D47" s="9">
        <f t="shared" si="2"/>
        <v>0</v>
      </c>
      <c r="E47" s="9">
        <f t="shared" si="3"/>
        <v>0</v>
      </c>
      <c r="F47" s="29">
        <f>XNPV($D$13,$D47:$D$78,$C47:$C$78)</f>
        <v>0</v>
      </c>
      <c r="G47" s="9">
        <f t="shared" si="0"/>
        <v>0</v>
      </c>
      <c r="H47" s="9">
        <f t="shared" si="1"/>
        <v>0</v>
      </c>
      <c r="I47" s="29">
        <f t="shared" si="4"/>
        <v>0</v>
      </c>
      <c r="J47" s="29">
        <f t="shared" si="5"/>
        <v>0</v>
      </c>
    </row>
    <row r="48" spans="2:20" x14ac:dyDescent="0.25">
      <c r="B48" s="10">
        <v>30</v>
      </c>
      <c r="C48" s="15">
        <f t="shared" si="6"/>
        <v>44348</v>
      </c>
      <c r="D48" s="9">
        <f t="shared" si="2"/>
        <v>0</v>
      </c>
      <c r="E48" s="9">
        <f t="shared" si="3"/>
        <v>0</v>
      </c>
      <c r="F48" s="29">
        <f>XNPV($D$13,$D48:$D$78,$C48:$C$78)</f>
        <v>0</v>
      </c>
      <c r="G48" s="9">
        <f t="shared" si="0"/>
        <v>0</v>
      </c>
      <c r="H48" s="9">
        <f t="shared" si="1"/>
        <v>0</v>
      </c>
      <c r="I48" s="29">
        <f t="shared" si="4"/>
        <v>0</v>
      </c>
      <c r="J48" s="29">
        <f t="shared" si="5"/>
        <v>0</v>
      </c>
    </row>
    <row r="49" spans="2:10" x14ac:dyDescent="0.25">
      <c r="B49" s="10">
        <v>31</v>
      </c>
      <c r="C49" s="15">
        <f t="shared" si="6"/>
        <v>44378</v>
      </c>
      <c r="D49" s="9">
        <f t="shared" si="2"/>
        <v>0</v>
      </c>
      <c r="E49" s="9">
        <f t="shared" si="3"/>
        <v>0</v>
      </c>
      <c r="F49" s="29">
        <f>XNPV($D$13,$D49:$D$78,$C49:$C$78)</f>
        <v>0</v>
      </c>
      <c r="G49" s="9">
        <f t="shared" si="0"/>
        <v>0</v>
      </c>
      <c r="H49" s="9">
        <f t="shared" si="1"/>
        <v>0</v>
      </c>
      <c r="I49" s="29">
        <f t="shared" si="4"/>
        <v>0</v>
      </c>
      <c r="J49" s="29">
        <f t="shared" si="5"/>
        <v>0</v>
      </c>
    </row>
    <row r="50" spans="2:10" x14ac:dyDescent="0.25">
      <c r="B50" s="10">
        <v>32</v>
      </c>
      <c r="C50" s="15">
        <f t="shared" si="6"/>
        <v>44409</v>
      </c>
      <c r="D50" s="9">
        <f t="shared" si="2"/>
        <v>0</v>
      </c>
      <c r="E50" s="9">
        <f t="shared" si="3"/>
        <v>0</v>
      </c>
      <c r="F50" s="29">
        <f>XNPV($D$13,$D50:$D$78,$C50:$C$78)</f>
        <v>0</v>
      </c>
      <c r="G50" s="9">
        <f t="shared" si="0"/>
        <v>0</v>
      </c>
      <c r="H50" s="9">
        <f t="shared" si="1"/>
        <v>0</v>
      </c>
      <c r="I50" s="29">
        <f t="shared" si="4"/>
        <v>0</v>
      </c>
      <c r="J50" s="29">
        <f t="shared" si="5"/>
        <v>0</v>
      </c>
    </row>
    <row r="51" spans="2:10" x14ac:dyDescent="0.25">
      <c r="B51" s="10">
        <v>33</v>
      </c>
      <c r="C51" s="15">
        <f t="shared" si="6"/>
        <v>44440</v>
      </c>
      <c r="D51" s="9">
        <f t="shared" si="2"/>
        <v>0</v>
      </c>
      <c r="E51" s="9">
        <f t="shared" si="3"/>
        <v>0</v>
      </c>
      <c r="F51" s="29">
        <f>XNPV($D$13,$D51:$D$78,$C51:$C$78)</f>
        <v>0</v>
      </c>
      <c r="G51" s="9">
        <f t="shared" ref="G51:G78" si="7">F51</f>
        <v>0</v>
      </c>
      <c r="H51" s="9">
        <f t="shared" ref="H51:H77" si="8">G51-G52</f>
        <v>0</v>
      </c>
      <c r="I51" s="29">
        <f t="shared" si="4"/>
        <v>0</v>
      </c>
      <c r="J51" s="29">
        <f t="shared" ref="J51:J77" si="9">I51-I52</f>
        <v>0</v>
      </c>
    </row>
    <row r="52" spans="2:10" x14ac:dyDescent="0.25">
      <c r="B52" s="10">
        <v>34</v>
      </c>
      <c r="C52" s="15">
        <f t="shared" si="6"/>
        <v>44470</v>
      </c>
      <c r="D52" s="9">
        <f t="shared" si="2"/>
        <v>0</v>
      </c>
      <c r="E52" s="9">
        <f t="shared" si="3"/>
        <v>0</v>
      </c>
      <c r="F52" s="29">
        <f>XNPV($D$13,$D52:$D$78,$C52:$C$78)</f>
        <v>0</v>
      </c>
      <c r="G52" s="9">
        <f t="shared" si="7"/>
        <v>0</v>
      </c>
      <c r="H52" s="9">
        <f t="shared" si="8"/>
        <v>0</v>
      </c>
      <c r="I52" s="29">
        <f t="shared" si="4"/>
        <v>0</v>
      </c>
      <c r="J52" s="29">
        <f t="shared" si="9"/>
        <v>0</v>
      </c>
    </row>
    <row r="53" spans="2:10" x14ac:dyDescent="0.25">
      <c r="B53" s="10">
        <v>35</v>
      </c>
      <c r="C53" s="15">
        <f t="shared" si="6"/>
        <v>44501</v>
      </c>
      <c r="D53" s="9">
        <f t="shared" si="2"/>
        <v>0</v>
      </c>
      <c r="E53" s="9">
        <f t="shared" si="3"/>
        <v>0</v>
      </c>
      <c r="F53" s="29">
        <f>XNPV($D$13,$D53:$D$78,$C53:$C$78)</f>
        <v>0</v>
      </c>
      <c r="G53" s="9">
        <f t="shared" si="7"/>
        <v>0</v>
      </c>
      <c r="H53" s="9">
        <f t="shared" si="8"/>
        <v>0</v>
      </c>
      <c r="I53" s="29">
        <f t="shared" si="4"/>
        <v>0</v>
      </c>
      <c r="J53" s="29">
        <f t="shared" si="9"/>
        <v>0</v>
      </c>
    </row>
    <row r="54" spans="2:10" x14ac:dyDescent="0.25">
      <c r="B54" s="10">
        <v>36</v>
      </c>
      <c r="C54" s="15">
        <f t="shared" si="6"/>
        <v>44531</v>
      </c>
      <c r="D54" s="9">
        <f t="shared" si="2"/>
        <v>0</v>
      </c>
      <c r="E54" s="9">
        <f t="shared" si="3"/>
        <v>0</v>
      </c>
      <c r="F54" s="29">
        <f>XNPV($D$13,$D54:$D$78,$C54:$C$78)</f>
        <v>0</v>
      </c>
      <c r="G54" s="9">
        <f t="shared" si="7"/>
        <v>0</v>
      </c>
      <c r="H54" s="9">
        <f t="shared" si="8"/>
        <v>0</v>
      </c>
      <c r="I54" s="29">
        <f t="shared" si="4"/>
        <v>0</v>
      </c>
      <c r="J54" s="29">
        <f t="shared" si="9"/>
        <v>0</v>
      </c>
    </row>
    <row r="55" spans="2:10" x14ac:dyDescent="0.25">
      <c r="B55" s="10">
        <v>37</v>
      </c>
      <c r="C55" s="15">
        <f t="shared" si="6"/>
        <v>44562</v>
      </c>
      <c r="D55" s="9">
        <f t="shared" si="2"/>
        <v>0</v>
      </c>
      <c r="E55" s="9">
        <f t="shared" si="3"/>
        <v>0</v>
      </c>
      <c r="F55" s="29">
        <f>XNPV($D$13,$D55:$D$78,$C55:$C$78)</f>
        <v>0</v>
      </c>
      <c r="G55" s="9">
        <f t="shared" si="7"/>
        <v>0</v>
      </c>
      <c r="H55" s="9">
        <f t="shared" si="8"/>
        <v>0</v>
      </c>
      <c r="I55" s="29">
        <f t="shared" si="4"/>
        <v>0</v>
      </c>
      <c r="J55" s="29">
        <f t="shared" si="9"/>
        <v>0</v>
      </c>
    </row>
    <row r="56" spans="2:10" x14ac:dyDescent="0.25">
      <c r="B56" s="10">
        <v>38</v>
      </c>
      <c r="C56" s="15">
        <f t="shared" si="6"/>
        <v>44593</v>
      </c>
      <c r="D56" s="9">
        <f t="shared" si="2"/>
        <v>0</v>
      </c>
      <c r="E56" s="9">
        <f t="shared" si="3"/>
        <v>0</v>
      </c>
      <c r="F56" s="29">
        <f>XNPV($D$13,$D56:$D$78,$C56:$C$78)</f>
        <v>0</v>
      </c>
      <c r="G56" s="9">
        <f t="shared" si="7"/>
        <v>0</v>
      </c>
      <c r="H56" s="9">
        <f t="shared" si="8"/>
        <v>0</v>
      </c>
      <c r="I56" s="29">
        <f t="shared" si="4"/>
        <v>0</v>
      </c>
      <c r="J56" s="29">
        <f t="shared" si="9"/>
        <v>0</v>
      </c>
    </row>
    <row r="57" spans="2:10" x14ac:dyDescent="0.25">
      <c r="B57" s="10">
        <v>39</v>
      </c>
      <c r="C57" s="15">
        <f t="shared" si="6"/>
        <v>44621</v>
      </c>
      <c r="D57" s="9">
        <f t="shared" si="2"/>
        <v>0</v>
      </c>
      <c r="E57" s="9">
        <f t="shared" si="3"/>
        <v>0</v>
      </c>
      <c r="F57" s="29">
        <f>XNPV($D$13,$D57:$D$78,$C57:$C$78)</f>
        <v>0</v>
      </c>
      <c r="G57" s="9">
        <f t="shared" si="7"/>
        <v>0</v>
      </c>
      <c r="H57" s="9">
        <f t="shared" si="8"/>
        <v>0</v>
      </c>
      <c r="I57" s="29">
        <f t="shared" si="4"/>
        <v>0</v>
      </c>
      <c r="J57" s="29">
        <f t="shared" si="9"/>
        <v>0</v>
      </c>
    </row>
    <row r="58" spans="2:10" x14ac:dyDescent="0.25">
      <c r="B58" s="10">
        <v>40</v>
      </c>
      <c r="C58" s="15">
        <f t="shared" si="6"/>
        <v>44652</v>
      </c>
      <c r="D58" s="9">
        <f t="shared" si="2"/>
        <v>0</v>
      </c>
      <c r="E58" s="9">
        <f t="shared" si="3"/>
        <v>0</v>
      </c>
      <c r="F58" s="29">
        <f>XNPV($D$13,$D58:$D$78,$C58:$C$78)</f>
        <v>0</v>
      </c>
      <c r="G58" s="9">
        <f t="shared" si="7"/>
        <v>0</v>
      </c>
      <c r="H58" s="9">
        <f t="shared" si="8"/>
        <v>0</v>
      </c>
      <c r="I58" s="29">
        <f t="shared" si="4"/>
        <v>0</v>
      </c>
      <c r="J58" s="29">
        <f t="shared" si="9"/>
        <v>0</v>
      </c>
    </row>
    <row r="59" spans="2:10" x14ac:dyDescent="0.25">
      <c r="B59" s="10">
        <v>41</v>
      </c>
      <c r="C59" s="15">
        <f t="shared" si="6"/>
        <v>44682</v>
      </c>
      <c r="D59" s="9">
        <f t="shared" si="2"/>
        <v>0</v>
      </c>
      <c r="E59" s="9">
        <f t="shared" si="3"/>
        <v>0</v>
      </c>
      <c r="F59" s="29">
        <f>XNPV($D$13,$D59:$D$78,$C59:$C$78)</f>
        <v>0</v>
      </c>
      <c r="G59" s="9">
        <f t="shared" si="7"/>
        <v>0</v>
      </c>
      <c r="H59" s="9">
        <f t="shared" si="8"/>
        <v>0</v>
      </c>
      <c r="I59" s="29">
        <f t="shared" si="4"/>
        <v>0</v>
      </c>
      <c r="J59" s="29">
        <f t="shared" si="9"/>
        <v>0</v>
      </c>
    </row>
    <row r="60" spans="2:10" x14ac:dyDescent="0.25">
      <c r="B60" s="10">
        <v>42</v>
      </c>
      <c r="C60" s="15">
        <f t="shared" si="6"/>
        <v>44713</v>
      </c>
      <c r="D60" s="9">
        <f t="shared" si="2"/>
        <v>0</v>
      </c>
      <c r="E60" s="9">
        <f t="shared" si="3"/>
        <v>0</v>
      </c>
      <c r="F60" s="29">
        <f>XNPV($D$13,$D60:$D$78,$C60:$C$78)</f>
        <v>0</v>
      </c>
      <c r="G60" s="9">
        <f t="shared" si="7"/>
        <v>0</v>
      </c>
      <c r="H60" s="9">
        <f t="shared" si="8"/>
        <v>0</v>
      </c>
      <c r="I60" s="29">
        <f t="shared" si="4"/>
        <v>0</v>
      </c>
      <c r="J60" s="29">
        <f t="shared" si="9"/>
        <v>0</v>
      </c>
    </row>
    <row r="61" spans="2:10" x14ac:dyDescent="0.25">
      <c r="B61" s="10">
        <v>43</v>
      </c>
      <c r="C61" s="15">
        <f t="shared" si="6"/>
        <v>44743</v>
      </c>
      <c r="D61" s="9">
        <f t="shared" si="2"/>
        <v>0</v>
      </c>
      <c r="E61" s="9">
        <f t="shared" si="3"/>
        <v>0</v>
      </c>
      <c r="F61" s="29">
        <f>XNPV($D$13,$D61:$D$78,$C61:$C$78)</f>
        <v>0</v>
      </c>
      <c r="G61" s="9">
        <f t="shared" si="7"/>
        <v>0</v>
      </c>
      <c r="H61" s="9">
        <f t="shared" si="8"/>
        <v>0</v>
      </c>
      <c r="I61" s="29">
        <f t="shared" si="4"/>
        <v>0</v>
      </c>
      <c r="J61" s="29">
        <f t="shared" si="9"/>
        <v>0</v>
      </c>
    </row>
    <row r="62" spans="2:10" x14ac:dyDescent="0.25">
      <c r="B62" s="10">
        <v>44</v>
      </c>
      <c r="C62" s="15">
        <f t="shared" si="6"/>
        <v>44774</v>
      </c>
      <c r="D62" s="9">
        <f t="shared" si="2"/>
        <v>0</v>
      </c>
      <c r="E62" s="9">
        <f t="shared" si="3"/>
        <v>0</v>
      </c>
      <c r="F62" s="29">
        <f>XNPV($D$13,$D62:$D$78,$C62:$C$78)</f>
        <v>0</v>
      </c>
      <c r="G62" s="9">
        <f t="shared" si="7"/>
        <v>0</v>
      </c>
      <c r="H62" s="9">
        <f t="shared" si="8"/>
        <v>0</v>
      </c>
      <c r="I62" s="29">
        <f t="shared" si="4"/>
        <v>0</v>
      </c>
      <c r="J62" s="29">
        <f t="shared" si="9"/>
        <v>0</v>
      </c>
    </row>
    <row r="63" spans="2:10" x14ac:dyDescent="0.25">
      <c r="B63" s="10">
        <v>45</v>
      </c>
      <c r="C63" s="15">
        <f t="shared" si="6"/>
        <v>44805</v>
      </c>
      <c r="D63" s="9">
        <f t="shared" si="2"/>
        <v>0</v>
      </c>
      <c r="E63" s="9">
        <f t="shared" si="3"/>
        <v>0</v>
      </c>
      <c r="F63" s="29">
        <f>XNPV($D$13,$D63:$D$78,$C63:$C$78)</f>
        <v>0</v>
      </c>
      <c r="G63" s="9">
        <f t="shared" si="7"/>
        <v>0</v>
      </c>
      <c r="H63" s="9">
        <f t="shared" si="8"/>
        <v>0</v>
      </c>
      <c r="I63" s="29">
        <f t="shared" si="4"/>
        <v>0</v>
      </c>
      <c r="J63" s="29">
        <f t="shared" si="9"/>
        <v>0</v>
      </c>
    </row>
    <row r="64" spans="2:10" x14ac:dyDescent="0.25">
      <c r="B64" s="10">
        <v>46</v>
      </c>
      <c r="C64" s="15">
        <f t="shared" si="6"/>
        <v>44835</v>
      </c>
      <c r="D64" s="9">
        <f t="shared" si="2"/>
        <v>0</v>
      </c>
      <c r="E64" s="9">
        <f t="shared" si="3"/>
        <v>0</v>
      </c>
      <c r="F64" s="29">
        <f>XNPV($D$13,$D64:$D$78,$C64:$C$78)</f>
        <v>0</v>
      </c>
      <c r="G64" s="9">
        <f t="shared" si="7"/>
        <v>0</v>
      </c>
      <c r="H64" s="9">
        <f t="shared" si="8"/>
        <v>0</v>
      </c>
      <c r="I64" s="29">
        <f t="shared" si="4"/>
        <v>0</v>
      </c>
      <c r="J64" s="29">
        <f t="shared" si="9"/>
        <v>0</v>
      </c>
    </row>
    <row r="65" spans="2:13" x14ac:dyDescent="0.25">
      <c r="B65" s="10">
        <v>47</v>
      </c>
      <c r="C65" s="15">
        <f t="shared" si="6"/>
        <v>44866</v>
      </c>
      <c r="D65" s="9">
        <f t="shared" si="2"/>
        <v>0</v>
      </c>
      <c r="E65" s="9">
        <f t="shared" si="3"/>
        <v>0</v>
      </c>
      <c r="F65" s="29">
        <f>XNPV($D$13,$D65:$D$78,$C65:$C$78)</f>
        <v>0</v>
      </c>
      <c r="G65" s="9">
        <f t="shared" si="7"/>
        <v>0</v>
      </c>
      <c r="H65" s="9">
        <f t="shared" si="8"/>
        <v>0</v>
      </c>
      <c r="I65" s="29">
        <f t="shared" si="4"/>
        <v>0</v>
      </c>
      <c r="J65" s="29">
        <f t="shared" si="9"/>
        <v>0</v>
      </c>
    </row>
    <row r="66" spans="2:13" x14ac:dyDescent="0.25">
      <c r="B66" s="10">
        <v>48</v>
      </c>
      <c r="C66" s="15">
        <f t="shared" si="6"/>
        <v>44896</v>
      </c>
      <c r="D66" s="9">
        <f t="shared" si="2"/>
        <v>0</v>
      </c>
      <c r="E66" s="9">
        <f t="shared" si="3"/>
        <v>0</v>
      </c>
      <c r="F66" s="29">
        <f>XNPV($D$13,$D66:$D$78,$C66:$C$78)</f>
        <v>0</v>
      </c>
      <c r="G66" s="9">
        <f t="shared" si="7"/>
        <v>0</v>
      </c>
      <c r="H66" s="9">
        <f t="shared" si="8"/>
        <v>0</v>
      </c>
      <c r="I66" s="29">
        <f t="shared" si="4"/>
        <v>0</v>
      </c>
      <c r="J66" s="29">
        <f t="shared" si="9"/>
        <v>0</v>
      </c>
    </row>
    <row r="67" spans="2:13" x14ac:dyDescent="0.25">
      <c r="B67" s="10">
        <v>49</v>
      </c>
      <c r="C67" s="15">
        <f t="shared" si="6"/>
        <v>44927</v>
      </c>
      <c r="D67" s="9">
        <f t="shared" si="2"/>
        <v>0</v>
      </c>
      <c r="E67" s="9">
        <f t="shared" si="3"/>
        <v>0</v>
      </c>
      <c r="F67" s="29">
        <f>XNPV($D$13,$D67:$D$78,$C67:$C$78)</f>
        <v>0</v>
      </c>
      <c r="G67" s="9">
        <f t="shared" si="7"/>
        <v>0</v>
      </c>
      <c r="H67" s="9">
        <f t="shared" si="8"/>
        <v>0</v>
      </c>
      <c r="I67" s="29">
        <f t="shared" si="4"/>
        <v>0</v>
      </c>
      <c r="J67" s="29">
        <f t="shared" si="9"/>
        <v>0</v>
      </c>
    </row>
    <row r="68" spans="2:13" x14ac:dyDescent="0.25">
      <c r="B68" s="10">
        <v>50</v>
      </c>
      <c r="C68" s="15">
        <f t="shared" si="6"/>
        <v>44958</v>
      </c>
      <c r="D68" s="9">
        <f t="shared" si="2"/>
        <v>0</v>
      </c>
      <c r="E68" s="9">
        <f t="shared" si="3"/>
        <v>0</v>
      </c>
      <c r="F68" s="29">
        <f>XNPV($D$13,$D68:$D$78,$C68:$C$78)</f>
        <v>0</v>
      </c>
      <c r="G68" s="9">
        <f t="shared" si="7"/>
        <v>0</v>
      </c>
      <c r="H68" s="9">
        <f t="shared" si="8"/>
        <v>0</v>
      </c>
      <c r="I68" s="29">
        <f t="shared" si="4"/>
        <v>0</v>
      </c>
      <c r="J68" s="29">
        <f t="shared" si="9"/>
        <v>0</v>
      </c>
    </row>
    <row r="69" spans="2:13" x14ac:dyDescent="0.25">
      <c r="B69" s="10">
        <v>51</v>
      </c>
      <c r="C69" s="15">
        <f t="shared" si="6"/>
        <v>44986</v>
      </c>
      <c r="D69" s="9">
        <f t="shared" si="2"/>
        <v>0</v>
      </c>
      <c r="E69" s="9">
        <f t="shared" si="3"/>
        <v>0</v>
      </c>
      <c r="F69" s="29">
        <f>XNPV($D$13,$D69:$D$78,$C69:$C$78)</f>
        <v>0</v>
      </c>
      <c r="G69" s="9">
        <f t="shared" si="7"/>
        <v>0</v>
      </c>
      <c r="H69" s="9">
        <f t="shared" si="8"/>
        <v>0</v>
      </c>
      <c r="I69" s="29">
        <f t="shared" si="4"/>
        <v>0</v>
      </c>
      <c r="J69" s="29">
        <f t="shared" si="9"/>
        <v>0</v>
      </c>
    </row>
    <row r="70" spans="2:13" x14ac:dyDescent="0.25">
      <c r="B70" s="10">
        <v>52</v>
      </c>
      <c r="C70" s="15">
        <f t="shared" si="6"/>
        <v>45017</v>
      </c>
      <c r="D70" s="9">
        <f t="shared" si="2"/>
        <v>0</v>
      </c>
      <c r="E70" s="9">
        <f t="shared" si="3"/>
        <v>0</v>
      </c>
      <c r="F70" s="29">
        <f>XNPV($D$13,$D70:$D$78,$C70:$C$78)</f>
        <v>0</v>
      </c>
      <c r="G70" s="9">
        <f t="shared" si="7"/>
        <v>0</v>
      </c>
      <c r="H70" s="9">
        <f t="shared" si="8"/>
        <v>0</v>
      </c>
      <c r="I70" s="29">
        <f t="shared" si="4"/>
        <v>0</v>
      </c>
      <c r="J70" s="29">
        <f t="shared" si="9"/>
        <v>0</v>
      </c>
    </row>
    <row r="71" spans="2:13" x14ac:dyDescent="0.25">
      <c r="B71" s="10">
        <v>53</v>
      </c>
      <c r="C71" s="15">
        <f t="shared" si="6"/>
        <v>45047</v>
      </c>
      <c r="D71" s="9">
        <f t="shared" si="2"/>
        <v>0</v>
      </c>
      <c r="E71" s="9">
        <f t="shared" si="3"/>
        <v>0</v>
      </c>
      <c r="F71" s="29">
        <f>XNPV($D$13,$D71:$D$78,$C71:$C$78)</f>
        <v>0</v>
      </c>
      <c r="G71" s="9">
        <f t="shared" si="7"/>
        <v>0</v>
      </c>
      <c r="H71" s="9">
        <f t="shared" si="8"/>
        <v>0</v>
      </c>
      <c r="I71" s="29">
        <f t="shared" si="4"/>
        <v>0</v>
      </c>
      <c r="J71" s="29">
        <f t="shared" si="9"/>
        <v>0</v>
      </c>
    </row>
    <row r="72" spans="2:13" x14ac:dyDescent="0.25">
      <c r="B72" s="10">
        <v>54</v>
      </c>
      <c r="C72" s="15">
        <f t="shared" si="6"/>
        <v>45078</v>
      </c>
      <c r="D72" s="9">
        <f t="shared" si="2"/>
        <v>0</v>
      </c>
      <c r="E72" s="9">
        <f t="shared" si="3"/>
        <v>0</v>
      </c>
      <c r="F72" s="29">
        <f>XNPV($D$13,$D72:$D$78,$C72:$C$78)</f>
        <v>0</v>
      </c>
      <c r="G72" s="9">
        <f t="shared" si="7"/>
        <v>0</v>
      </c>
      <c r="H72" s="9">
        <f t="shared" si="8"/>
        <v>0</v>
      </c>
      <c r="I72" s="29">
        <f t="shared" si="4"/>
        <v>0</v>
      </c>
      <c r="J72" s="29">
        <f t="shared" si="9"/>
        <v>0</v>
      </c>
    </row>
    <row r="73" spans="2:13" x14ac:dyDescent="0.25">
      <c r="B73" s="10">
        <v>55</v>
      </c>
      <c r="C73" s="15">
        <f t="shared" si="6"/>
        <v>45108</v>
      </c>
      <c r="D73" s="9">
        <f t="shared" si="2"/>
        <v>0</v>
      </c>
      <c r="E73" s="9">
        <f t="shared" si="3"/>
        <v>0</v>
      </c>
      <c r="F73" s="29">
        <f>XNPV($D$13,$D73:$D$78,$C73:$C$78)</f>
        <v>0</v>
      </c>
      <c r="G73" s="9">
        <f t="shared" si="7"/>
        <v>0</v>
      </c>
      <c r="H73" s="9">
        <f t="shared" si="8"/>
        <v>0</v>
      </c>
      <c r="I73" s="29">
        <f t="shared" si="4"/>
        <v>0</v>
      </c>
      <c r="J73" s="29">
        <f t="shared" si="9"/>
        <v>0</v>
      </c>
    </row>
    <row r="74" spans="2:13" x14ac:dyDescent="0.25">
      <c r="B74" s="10">
        <v>56</v>
      </c>
      <c r="C74" s="15">
        <f t="shared" si="6"/>
        <v>45139</v>
      </c>
      <c r="D74" s="9">
        <f t="shared" si="2"/>
        <v>0</v>
      </c>
      <c r="E74" s="9">
        <f t="shared" si="3"/>
        <v>0</v>
      </c>
      <c r="F74" s="29">
        <f>XNPV($D$13,$D74:$D$78,$C74:$C$78)</f>
        <v>0</v>
      </c>
      <c r="G74" s="9">
        <f t="shared" si="7"/>
        <v>0</v>
      </c>
      <c r="H74" s="9">
        <f t="shared" si="8"/>
        <v>0</v>
      </c>
      <c r="I74" s="29">
        <f t="shared" si="4"/>
        <v>0</v>
      </c>
      <c r="J74" s="29">
        <f t="shared" si="9"/>
        <v>0</v>
      </c>
    </row>
    <row r="75" spans="2:13" x14ac:dyDescent="0.25">
      <c r="B75" s="10">
        <v>57</v>
      </c>
      <c r="C75" s="15">
        <f t="shared" si="6"/>
        <v>45170</v>
      </c>
      <c r="D75" s="9">
        <f t="shared" si="2"/>
        <v>0</v>
      </c>
      <c r="E75" s="9">
        <f t="shared" si="3"/>
        <v>0</v>
      </c>
      <c r="F75" s="29">
        <f>XNPV($D$13,$D75:$D$78,$C75:$C$78)</f>
        <v>0</v>
      </c>
      <c r="G75" s="9">
        <f t="shared" si="7"/>
        <v>0</v>
      </c>
      <c r="H75" s="9">
        <f t="shared" si="8"/>
        <v>0</v>
      </c>
      <c r="I75" s="29">
        <f t="shared" si="4"/>
        <v>0</v>
      </c>
      <c r="J75" s="29">
        <f t="shared" si="9"/>
        <v>0</v>
      </c>
    </row>
    <row r="76" spans="2:13" x14ac:dyDescent="0.25">
      <c r="B76" s="10">
        <v>58</v>
      </c>
      <c r="C76" s="15">
        <f t="shared" si="6"/>
        <v>45200</v>
      </c>
      <c r="D76" s="9">
        <f t="shared" si="2"/>
        <v>0</v>
      </c>
      <c r="E76" s="9">
        <f t="shared" si="3"/>
        <v>0</v>
      </c>
      <c r="F76" s="29">
        <f>XNPV($D$13,$D76:$D$78,$C76:$C$78)</f>
        <v>0</v>
      </c>
      <c r="G76" s="9">
        <f t="shared" si="7"/>
        <v>0</v>
      </c>
      <c r="H76" s="9">
        <f t="shared" si="8"/>
        <v>0</v>
      </c>
      <c r="I76" s="29">
        <f t="shared" si="4"/>
        <v>0</v>
      </c>
      <c r="J76" s="29">
        <f t="shared" si="9"/>
        <v>0</v>
      </c>
    </row>
    <row r="77" spans="2:13" x14ac:dyDescent="0.25">
      <c r="B77" s="10">
        <v>59</v>
      </c>
      <c r="C77" s="15">
        <f t="shared" si="6"/>
        <v>45231</v>
      </c>
      <c r="D77" s="9">
        <f t="shared" si="2"/>
        <v>0</v>
      </c>
      <c r="E77" s="9">
        <f t="shared" si="3"/>
        <v>0</v>
      </c>
      <c r="F77" s="29">
        <f>XNPV($D$13,$D77:$D$78,$C77:$C$78)</f>
        <v>0</v>
      </c>
      <c r="G77" s="9">
        <f t="shared" si="7"/>
        <v>0</v>
      </c>
      <c r="H77" s="9">
        <f t="shared" si="8"/>
        <v>0</v>
      </c>
      <c r="I77" s="29">
        <f t="shared" si="4"/>
        <v>0</v>
      </c>
      <c r="J77" s="29">
        <f t="shared" si="9"/>
        <v>0</v>
      </c>
    </row>
    <row r="78" spans="2:13" x14ac:dyDescent="0.25">
      <c r="B78" s="10">
        <v>60</v>
      </c>
      <c r="C78" s="15">
        <f t="shared" si="6"/>
        <v>45261</v>
      </c>
      <c r="D78" s="9">
        <f t="shared" si="2"/>
        <v>0</v>
      </c>
      <c r="E78" s="9">
        <f t="shared" si="3"/>
        <v>0</v>
      </c>
      <c r="F78" s="29">
        <f>XNPV($D$13,$D78:$D$78,$C78:$C$78)</f>
        <v>0</v>
      </c>
      <c r="G78" s="9">
        <f t="shared" si="7"/>
        <v>0</v>
      </c>
      <c r="H78" s="9">
        <f>G78-I79</f>
        <v>0</v>
      </c>
      <c r="I78" s="29">
        <f t="shared" si="4"/>
        <v>0</v>
      </c>
      <c r="J78" s="29">
        <f>I78-L79</f>
        <v>0</v>
      </c>
    </row>
    <row r="79" spans="2:13" x14ac:dyDescent="0.25">
      <c r="B79" s="23"/>
      <c r="C79" s="24"/>
      <c r="D79" s="25"/>
      <c r="E79" s="25"/>
      <c r="G79" s="25"/>
      <c r="I79" s="25"/>
      <c r="J79" s="25"/>
      <c r="L79" s="25"/>
      <c r="M79" s="25"/>
    </row>
    <row r="81" spans="2:17" ht="23.25" x14ac:dyDescent="0.35">
      <c r="B81" s="3" t="s">
        <v>95</v>
      </c>
    </row>
    <row r="82" spans="2:17" x14ac:dyDescent="0.25">
      <c r="B82" s="97" t="s">
        <v>90</v>
      </c>
      <c r="C82" s="69" t="s">
        <v>34</v>
      </c>
      <c r="D82" s="70"/>
      <c r="E82" s="69" t="s">
        <v>36</v>
      </c>
      <c r="F82" s="70"/>
      <c r="G82" s="69" t="s">
        <v>33</v>
      </c>
      <c r="H82" s="70"/>
      <c r="I82" s="69" t="s">
        <v>37</v>
      </c>
      <c r="J82" s="70"/>
      <c r="K82" s="69" t="s">
        <v>82</v>
      </c>
      <c r="L82" s="70"/>
      <c r="M82" s="69" t="s">
        <v>49</v>
      </c>
      <c r="N82" s="70"/>
    </row>
    <row r="83" spans="2:17" x14ac:dyDescent="0.25">
      <c r="B83" s="98"/>
      <c r="C83" s="49" t="s">
        <v>56</v>
      </c>
      <c r="D83" s="49" t="s">
        <v>57</v>
      </c>
      <c r="E83" s="49" t="s">
        <v>56</v>
      </c>
      <c r="F83" s="49" t="s">
        <v>57</v>
      </c>
      <c r="G83" s="49" t="s">
        <v>56</v>
      </c>
      <c r="H83" s="49" t="s">
        <v>57</v>
      </c>
      <c r="I83" s="49" t="s">
        <v>56</v>
      </c>
      <c r="J83" s="49" t="s">
        <v>57</v>
      </c>
      <c r="K83" s="49" t="s">
        <v>56</v>
      </c>
      <c r="L83" s="49" t="s">
        <v>57</v>
      </c>
      <c r="M83" s="49" t="s">
        <v>56</v>
      </c>
      <c r="N83" s="49" t="s">
        <v>57</v>
      </c>
    </row>
    <row r="84" spans="2:17" x14ac:dyDescent="0.25">
      <c r="B84" s="10">
        <v>1</v>
      </c>
      <c r="C84" s="9">
        <f>G19</f>
        <v>5833.4500707680818</v>
      </c>
      <c r="D84" s="9">
        <v>0</v>
      </c>
      <c r="E84" s="29">
        <v>0</v>
      </c>
      <c r="F84" s="29">
        <v>0</v>
      </c>
      <c r="G84" s="9">
        <v>0</v>
      </c>
      <c r="H84" s="9">
        <f>C84</f>
        <v>5833.4500707680818</v>
      </c>
      <c r="I84" s="29">
        <v>0</v>
      </c>
      <c r="J84" s="29">
        <v>0</v>
      </c>
      <c r="K84" s="9">
        <v>0</v>
      </c>
      <c r="L84" s="9">
        <v>0</v>
      </c>
      <c r="M84" s="29">
        <v>0</v>
      </c>
      <c r="N84" s="29">
        <v>0</v>
      </c>
      <c r="P84" s="27" t="s">
        <v>69</v>
      </c>
    </row>
    <row r="85" spans="2:17" x14ac:dyDescent="0.25">
      <c r="B85" s="10">
        <v>2</v>
      </c>
      <c r="C85" s="9">
        <f>D10</f>
        <v>0</v>
      </c>
      <c r="D85" s="9">
        <v>0</v>
      </c>
      <c r="E85" s="29">
        <v>0</v>
      </c>
      <c r="F85" s="29">
        <v>0</v>
      </c>
      <c r="G85" s="9">
        <v>0</v>
      </c>
      <c r="H85" s="9">
        <v>0</v>
      </c>
      <c r="I85" s="29">
        <v>0</v>
      </c>
      <c r="J85" s="29">
        <v>0</v>
      </c>
      <c r="K85" s="9">
        <v>0</v>
      </c>
      <c r="L85" s="9">
        <v>0</v>
      </c>
      <c r="M85" s="29">
        <v>0</v>
      </c>
      <c r="N85" s="29">
        <f>C85</f>
        <v>0</v>
      </c>
      <c r="P85" s="27" t="s">
        <v>91</v>
      </c>
    </row>
    <row r="86" spans="2:17" x14ac:dyDescent="0.25">
      <c r="B86" s="10">
        <v>3</v>
      </c>
      <c r="C86" s="9">
        <v>0</v>
      </c>
      <c r="D86" s="9">
        <v>0</v>
      </c>
      <c r="E86" s="29">
        <v>0</v>
      </c>
      <c r="F86" s="29">
        <v>0</v>
      </c>
      <c r="G86" s="9">
        <f>N86</f>
        <v>250</v>
      </c>
      <c r="H86" s="9">
        <v>0</v>
      </c>
      <c r="I86" s="29">
        <v>0</v>
      </c>
      <c r="J86" s="29">
        <v>0</v>
      </c>
      <c r="K86" s="9">
        <v>0</v>
      </c>
      <c r="L86" s="9">
        <v>0</v>
      </c>
      <c r="M86" s="29">
        <v>0</v>
      </c>
      <c r="N86" s="29">
        <f>D19</f>
        <v>250</v>
      </c>
      <c r="P86" s="27" t="s">
        <v>92</v>
      </c>
    </row>
    <row r="87" spans="2:17" x14ac:dyDescent="0.25">
      <c r="B87" s="10">
        <v>4</v>
      </c>
      <c r="C87" s="9">
        <v>0</v>
      </c>
      <c r="D87" s="9">
        <v>0</v>
      </c>
      <c r="E87" s="29">
        <v>0</v>
      </c>
      <c r="F87" s="29">
        <v>0</v>
      </c>
      <c r="G87" s="9">
        <v>0</v>
      </c>
      <c r="H87" s="9">
        <f>I87</f>
        <v>14.034713601505246</v>
      </c>
      <c r="I87" s="29">
        <f>I95</f>
        <v>14.034713601505246</v>
      </c>
      <c r="J87" s="29">
        <v>0</v>
      </c>
      <c r="K87" s="9">
        <v>0</v>
      </c>
      <c r="L87" s="9">
        <v>0</v>
      </c>
      <c r="M87" s="29">
        <v>0</v>
      </c>
      <c r="N87" s="29">
        <v>0</v>
      </c>
      <c r="P87" s="27" t="s">
        <v>93</v>
      </c>
    </row>
    <row r="88" spans="2:17" x14ac:dyDescent="0.25">
      <c r="B88" s="10">
        <v>5</v>
      </c>
      <c r="C88" s="9">
        <v>0</v>
      </c>
      <c r="D88" s="9">
        <v>0</v>
      </c>
      <c r="E88" s="29">
        <v>0</v>
      </c>
      <c r="F88" s="29">
        <v>0</v>
      </c>
      <c r="G88" s="9">
        <v>0</v>
      </c>
      <c r="H88" s="9">
        <v>0</v>
      </c>
      <c r="I88" s="29">
        <v>0</v>
      </c>
      <c r="J88" s="29">
        <v>0</v>
      </c>
      <c r="K88" s="9">
        <f>N88</f>
        <v>50</v>
      </c>
      <c r="L88" s="9">
        <v>0</v>
      </c>
      <c r="M88" s="29">
        <v>0</v>
      </c>
      <c r="N88" s="29">
        <f>E19</f>
        <v>50</v>
      </c>
      <c r="P88" s="27" t="s">
        <v>105</v>
      </c>
    </row>
    <row r="89" spans="2:17" x14ac:dyDescent="0.25">
      <c r="B89" s="10">
        <v>6</v>
      </c>
      <c r="C89" s="9">
        <v>0</v>
      </c>
      <c r="D89" s="9">
        <f>J19</f>
        <v>235.96528639849475</v>
      </c>
      <c r="E89" s="29">
        <f>D89</f>
        <v>235.96528639849475</v>
      </c>
      <c r="F89" s="29">
        <v>0</v>
      </c>
      <c r="G89" s="9">
        <v>0</v>
      </c>
      <c r="H89" s="9">
        <v>0</v>
      </c>
      <c r="I89" s="29">
        <v>0</v>
      </c>
      <c r="J89" s="29">
        <v>0</v>
      </c>
      <c r="K89" s="9">
        <v>0</v>
      </c>
      <c r="L89" s="9">
        <v>0</v>
      </c>
      <c r="M89" s="29">
        <v>0</v>
      </c>
      <c r="N89" s="29">
        <v>0</v>
      </c>
      <c r="P89" s="27" t="s">
        <v>94</v>
      </c>
    </row>
    <row r="92" spans="2:17" ht="23.25" x14ac:dyDescent="0.35">
      <c r="B92" s="3" t="s">
        <v>96</v>
      </c>
    </row>
    <row r="93" spans="2:17" x14ac:dyDescent="0.25">
      <c r="B93" s="97" t="s">
        <v>83</v>
      </c>
      <c r="C93" s="69" t="s">
        <v>34</v>
      </c>
      <c r="D93" s="70"/>
      <c r="E93" s="69" t="s">
        <v>36</v>
      </c>
      <c r="F93" s="70"/>
      <c r="G93" s="69" t="s">
        <v>33</v>
      </c>
      <c r="H93" s="70"/>
      <c r="I93" s="69" t="s">
        <v>37</v>
      </c>
      <c r="J93" s="70"/>
      <c r="K93" s="69" t="s">
        <v>82</v>
      </c>
      <c r="L93" s="70"/>
      <c r="M93" s="69" t="s">
        <v>49</v>
      </c>
      <c r="N93" s="70"/>
      <c r="P93" s="69" t="s">
        <v>17</v>
      </c>
      <c r="Q93" s="70"/>
    </row>
    <row r="94" spans="2:17" x14ac:dyDescent="0.25">
      <c r="B94" s="98"/>
      <c r="C94" s="49" t="s">
        <v>56</v>
      </c>
      <c r="D94" s="49" t="s">
        <v>57</v>
      </c>
      <c r="E94" s="49" t="s">
        <v>56</v>
      </c>
      <c r="F94" s="49" t="s">
        <v>57</v>
      </c>
      <c r="G94" s="49" t="s">
        <v>56</v>
      </c>
      <c r="H94" s="49" t="s">
        <v>57</v>
      </c>
      <c r="I94" s="49" t="s">
        <v>56</v>
      </c>
      <c r="J94" s="49" t="s">
        <v>57</v>
      </c>
      <c r="K94" s="49" t="s">
        <v>56</v>
      </c>
      <c r="L94" s="49" t="s">
        <v>57</v>
      </c>
      <c r="M94" s="49" t="s">
        <v>56</v>
      </c>
      <c r="N94" s="49" t="s">
        <v>57</v>
      </c>
      <c r="P94" s="49" t="s">
        <v>56</v>
      </c>
      <c r="Q94" s="49" t="s">
        <v>57</v>
      </c>
    </row>
    <row r="95" spans="2:17" x14ac:dyDescent="0.25">
      <c r="B95" s="10">
        <v>1</v>
      </c>
      <c r="C95" s="9">
        <f>$I19</f>
        <v>5833.4500707680818</v>
      </c>
      <c r="D95" s="9">
        <f t="shared" ref="D95:D126" si="10">$J19</f>
        <v>235.96528639849475</v>
      </c>
      <c r="E95" s="29">
        <f>D95</f>
        <v>235.96528639849475</v>
      </c>
      <c r="F95" s="29">
        <v>0</v>
      </c>
      <c r="G95" s="9">
        <f t="shared" ref="G95:G126" si="11">$D19</f>
        <v>250</v>
      </c>
      <c r="H95" s="9">
        <f>G19+I95</f>
        <v>5847.484784369587</v>
      </c>
      <c r="I95" s="29">
        <f t="shared" ref="I95:I126" si="12">D19-H19</f>
        <v>14.034713601505246</v>
      </c>
      <c r="J95" s="29">
        <v>0</v>
      </c>
      <c r="K95" s="9">
        <f t="shared" ref="K95:K126" si="13">E19</f>
        <v>50</v>
      </c>
      <c r="L95" s="9">
        <v>0</v>
      </c>
      <c r="M95" s="29">
        <v>0</v>
      </c>
      <c r="N95" s="29">
        <f>D19+E19+D10</f>
        <v>300</v>
      </c>
      <c r="P95" s="9">
        <f>C95+E95+G95+I95+K95+M95</f>
        <v>6383.4500707680818</v>
      </c>
      <c r="Q95" s="9">
        <f>D95+F95+H95+J95+L95+N95</f>
        <v>6383.4500707680818</v>
      </c>
    </row>
    <row r="96" spans="2:17" x14ac:dyDescent="0.25">
      <c r="B96" s="10">
        <v>2</v>
      </c>
      <c r="C96" s="9">
        <v>0</v>
      </c>
      <c r="D96" s="9">
        <f t="shared" si="10"/>
        <v>237.86068904972126</v>
      </c>
      <c r="E96" s="29">
        <f t="shared" ref="E96:E154" si="14">D96</f>
        <v>237.86068904972126</v>
      </c>
      <c r="F96" s="29">
        <v>0</v>
      </c>
      <c r="G96" s="9">
        <f t="shared" si="11"/>
        <v>250</v>
      </c>
      <c r="H96" s="9">
        <f>I96</f>
        <v>12.139310950278741</v>
      </c>
      <c r="I96" s="29">
        <f t="shared" si="12"/>
        <v>12.139310950278741</v>
      </c>
      <c r="J96" s="29">
        <v>0</v>
      </c>
      <c r="K96" s="9">
        <f t="shared" si="13"/>
        <v>50</v>
      </c>
      <c r="L96" s="9">
        <v>0</v>
      </c>
      <c r="M96" s="29">
        <v>0</v>
      </c>
      <c r="N96" s="29">
        <f t="shared" ref="N96:N127" si="15">D20+E20</f>
        <v>300</v>
      </c>
      <c r="P96" s="9">
        <f t="shared" ref="P96:P154" si="16">C96+E96+G96+I96+K96+M96</f>
        <v>550</v>
      </c>
      <c r="Q96" s="9">
        <f t="shared" ref="Q96:Q154" si="17">D96+F96+H96+J96+L96+N96</f>
        <v>550</v>
      </c>
    </row>
    <row r="97" spans="2:17" x14ac:dyDescent="0.25">
      <c r="B97" s="10">
        <v>3</v>
      </c>
      <c r="C97" s="9">
        <v>0</v>
      </c>
      <c r="D97" s="9">
        <f t="shared" si="10"/>
        <v>237.15630839709593</v>
      </c>
      <c r="E97" s="29">
        <f t="shared" si="14"/>
        <v>237.15630839709593</v>
      </c>
      <c r="F97" s="29">
        <v>0</v>
      </c>
      <c r="G97" s="9">
        <f t="shared" si="11"/>
        <v>250</v>
      </c>
      <c r="H97" s="9">
        <f t="shared" ref="H97:H154" si="18">I97</f>
        <v>12.843691602904073</v>
      </c>
      <c r="I97" s="29">
        <f t="shared" si="12"/>
        <v>12.843691602904073</v>
      </c>
      <c r="J97" s="29">
        <v>0</v>
      </c>
      <c r="K97" s="9">
        <f t="shared" si="13"/>
        <v>50</v>
      </c>
      <c r="L97" s="9">
        <v>0</v>
      </c>
      <c r="M97" s="29">
        <v>0</v>
      </c>
      <c r="N97" s="29">
        <f t="shared" si="15"/>
        <v>300</v>
      </c>
      <c r="P97" s="9">
        <f t="shared" si="16"/>
        <v>550</v>
      </c>
      <c r="Q97" s="9">
        <f t="shared" si="17"/>
        <v>550</v>
      </c>
    </row>
    <row r="98" spans="2:17" x14ac:dyDescent="0.25">
      <c r="B98" s="10">
        <v>4</v>
      </c>
      <c r="C98" s="9">
        <v>0</v>
      </c>
      <c r="D98" s="9">
        <f t="shared" si="10"/>
        <v>238.14799399734966</v>
      </c>
      <c r="E98" s="29">
        <f t="shared" si="14"/>
        <v>238.14799399734966</v>
      </c>
      <c r="F98" s="29">
        <v>0</v>
      </c>
      <c r="G98" s="9">
        <f t="shared" si="11"/>
        <v>250</v>
      </c>
      <c r="H98" s="9">
        <f t="shared" si="18"/>
        <v>11.852006002650342</v>
      </c>
      <c r="I98" s="29">
        <f t="shared" si="12"/>
        <v>11.852006002650342</v>
      </c>
      <c r="J98" s="29">
        <v>0</v>
      </c>
      <c r="K98" s="9">
        <f t="shared" si="13"/>
        <v>50</v>
      </c>
      <c r="L98" s="9">
        <v>0</v>
      </c>
      <c r="M98" s="29">
        <v>0</v>
      </c>
      <c r="N98" s="29">
        <f t="shared" si="15"/>
        <v>300</v>
      </c>
      <c r="P98" s="9">
        <f t="shared" si="16"/>
        <v>550</v>
      </c>
      <c r="Q98" s="9">
        <f t="shared" si="17"/>
        <v>550</v>
      </c>
    </row>
    <row r="99" spans="2:17" x14ac:dyDescent="0.25">
      <c r="B99" s="10">
        <v>5</v>
      </c>
      <c r="C99" s="9">
        <v>0</v>
      </c>
      <c r="D99" s="9">
        <f t="shared" si="10"/>
        <v>238.35104635895095</v>
      </c>
      <c r="E99" s="29">
        <f t="shared" si="14"/>
        <v>238.35104635895095</v>
      </c>
      <c r="F99" s="29">
        <v>0</v>
      </c>
      <c r="G99" s="9">
        <f t="shared" si="11"/>
        <v>250</v>
      </c>
      <c r="H99" s="9">
        <f t="shared" si="18"/>
        <v>11.648953641049047</v>
      </c>
      <c r="I99" s="29">
        <f t="shared" si="12"/>
        <v>11.648953641049047</v>
      </c>
      <c r="J99" s="29">
        <v>0</v>
      </c>
      <c r="K99" s="9">
        <f t="shared" si="13"/>
        <v>50</v>
      </c>
      <c r="L99" s="9">
        <v>0</v>
      </c>
      <c r="M99" s="29">
        <v>0</v>
      </c>
      <c r="N99" s="29">
        <f t="shared" si="15"/>
        <v>300</v>
      </c>
      <c r="P99" s="9">
        <f t="shared" si="16"/>
        <v>550</v>
      </c>
      <c r="Q99" s="9">
        <f t="shared" si="17"/>
        <v>550</v>
      </c>
    </row>
    <row r="100" spans="2:17" x14ac:dyDescent="0.25">
      <c r="B100" s="10">
        <v>6</v>
      </c>
      <c r="C100" s="9">
        <v>0</v>
      </c>
      <c r="D100" s="9">
        <f t="shared" si="10"/>
        <v>239.3070513238481</v>
      </c>
      <c r="E100" s="29">
        <f t="shared" si="14"/>
        <v>239.3070513238481</v>
      </c>
      <c r="F100" s="29">
        <v>0</v>
      </c>
      <c r="G100" s="9">
        <f t="shared" si="11"/>
        <v>250</v>
      </c>
      <c r="H100" s="9">
        <f t="shared" si="18"/>
        <v>10.6929486761519</v>
      </c>
      <c r="I100" s="29">
        <f t="shared" si="12"/>
        <v>10.6929486761519</v>
      </c>
      <c r="J100" s="29">
        <v>0</v>
      </c>
      <c r="K100" s="9">
        <f t="shared" si="13"/>
        <v>50</v>
      </c>
      <c r="L100" s="9">
        <v>0</v>
      </c>
      <c r="M100" s="29">
        <v>0</v>
      </c>
      <c r="N100" s="29">
        <f t="shared" si="15"/>
        <v>300</v>
      </c>
      <c r="P100" s="9">
        <f t="shared" si="16"/>
        <v>550</v>
      </c>
      <c r="Q100" s="9">
        <f t="shared" si="17"/>
        <v>550</v>
      </c>
    </row>
    <row r="101" spans="2:17" x14ac:dyDescent="0.25">
      <c r="B101" s="10">
        <v>7</v>
      </c>
      <c r="C101" s="9">
        <v>0</v>
      </c>
      <c r="D101" s="9">
        <f t="shared" si="10"/>
        <v>239.55170088535488</v>
      </c>
      <c r="E101" s="29">
        <f t="shared" si="14"/>
        <v>239.55170088535488</v>
      </c>
      <c r="F101" s="29">
        <v>0</v>
      </c>
      <c r="G101" s="9">
        <f t="shared" si="11"/>
        <v>250</v>
      </c>
      <c r="H101" s="9">
        <f t="shared" si="18"/>
        <v>10.448299114645124</v>
      </c>
      <c r="I101" s="29">
        <f t="shared" si="12"/>
        <v>10.448299114645124</v>
      </c>
      <c r="J101" s="29">
        <v>0</v>
      </c>
      <c r="K101" s="9">
        <f t="shared" si="13"/>
        <v>50</v>
      </c>
      <c r="L101" s="9">
        <v>0</v>
      </c>
      <c r="M101" s="29">
        <v>0</v>
      </c>
      <c r="N101" s="29">
        <f t="shared" si="15"/>
        <v>300</v>
      </c>
      <c r="P101" s="9">
        <f t="shared" si="16"/>
        <v>550</v>
      </c>
      <c r="Q101" s="9">
        <f t="shared" si="17"/>
        <v>550</v>
      </c>
    </row>
    <row r="102" spans="2:17" x14ac:dyDescent="0.25">
      <c r="B102" s="10">
        <v>8</v>
      </c>
      <c r="C102" s="9">
        <v>0</v>
      </c>
      <c r="D102" s="9">
        <f t="shared" si="10"/>
        <v>240.15384462660222</v>
      </c>
      <c r="E102" s="29">
        <f t="shared" si="14"/>
        <v>240.15384462660222</v>
      </c>
      <c r="F102" s="29">
        <v>0</v>
      </c>
      <c r="G102" s="9">
        <f t="shared" si="11"/>
        <v>250</v>
      </c>
      <c r="H102" s="9">
        <f t="shared" si="18"/>
        <v>9.846155373397778</v>
      </c>
      <c r="I102" s="29">
        <f t="shared" si="12"/>
        <v>9.846155373397778</v>
      </c>
      <c r="J102" s="29">
        <v>0</v>
      </c>
      <c r="K102" s="9">
        <f t="shared" si="13"/>
        <v>50</v>
      </c>
      <c r="L102" s="9">
        <v>0</v>
      </c>
      <c r="M102" s="29">
        <v>0</v>
      </c>
      <c r="N102" s="29">
        <f t="shared" si="15"/>
        <v>300</v>
      </c>
      <c r="P102" s="9">
        <f t="shared" si="16"/>
        <v>550</v>
      </c>
      <c r="Q102" s="9">
        <f t="shared" si="17"/>
        <v>550</v>
      </c>
    </row>
    <row r="103" spans="2:17" x14ac:dyDescent="0.25">
      <c r="B103" s="10">
        <v>9</v>
      </c>
      <c r="C103" s="9">
        <v>0</v>
      </c>
      <c r="D103" s="9">
        <f t="shared" si="10"/>
        <v>241.0560093439608</v>
      </c>
      <c r="E103" s="29">
        <f t="shared" si="14"/>
        <v>241.0560093439608</v>
      </c>
      <c r="F103" s="29">
        <v>0</v>
      </c>
      <c r="G103" s="9">
        <f t="shared" si="11"/>
        <v>250</v>
      </c>
      <c r="H103" s="9">
        <f t="shared" si="18"/>
        <v>8.9439906560392046</v>
      </c>
      <c r="I103" s="29">
        <f t="shared" si="12"/>
        <v>8.9439906560392046</v>
      </c>
      <c r="J103" s="29">
        <v>0</v>
      </c>
      <c r="K103" s="9">
        <f t="shared" si="13"/>
        <v>50</v>
      </c>
      <c r="L103" s="9">
        <v>0</v>
      </c>
      <c r="M103" s="29">
        <v>0</v>
      </c>
      <c r="N103" s="29">
        <f t="shared" si="15"/>
        <v>300</v>
      </c>
      <c r="P103" s="9">
        <f t="shared" si="16"/>
        <v>550</v>
      </c>
      <c r="Q103" s="9">
        <f t="shared" si="17"/>
        <v>550</v>
      </c>
    </row>
    <row r="104" spans="2:17" x14ac:dyDescent="0.25">
      <c r="B104" s="10">
        <v>10</v>
      </c>
      <c r="C104" s="9">
        <v>0</v>
      </c>
      <c r="D104" s="9">
        <f t="shared" si="10"/>
        <v>241.36342694525774</v>
      </c>
      <c r="E104" s="29">
        <f t="shared" si="14"/>
        <v>241.36342694525774</v>
      </c>
      <c r="F104" s="29">
        <v>0</v>
      </c>
      <c r="G104" s="9">
        <f t="shared" si="11"/>
        <v>250</v>
      </c>
      <c r="H104" s="9">
        <f t="shared" si="18"/>
        <v>8.6365730547422572</v>
      </c>
      <c r="I104" s="29">
        <f t="shared" si="12"/>
        <v>8.6365730547422572</v>
      </c>
      <c r="J104" s="29">
        <v>0</v>
      </c>
      <c r="K104" s="9">
        <f t="shared" si="13"/>
        <v>50</v>
      </c>
      <c r="L104" s="9">
        <v>0</v>
      </c>
      <c r="M104" s="29">
        <v>0</v>
      </c>
      <c r="N104" s="29">
        <f t="shared" si="15"/>
        <v>300</v>
      </c>
      <c r="P104" s="9">
        <f t="shared" si="16"/>
        <v>550</v>
      </c>
      <c r="Q104" s="9">
        <f t="shared" si="17"/>
        <v>550</v>
      </c>
    </row>
    <row r="105" spans="2:17" x14ac:dyDescent="0.25">
      <c r="B105" s="10">
        <v>11</v>
      </c>
      <c r="C105" s="9">
        <v>0</v>
      </c>
      <c r="D105" s="9">
        <f t="shared" si="10"/>
        <v>242.22946770320141</v>
      </c>
      <c r="E105" s="29">
        <f t="shared" si="14"/>
        <v>242.22946770320141</v>
      </c>
      <c r="F105" s="29">
        <v>0</v>
      </c>
      <c r="G105" s="9">
        <f t="shared" si="11"/>
        <v>250</v>
      </c>
      <c r="H105" s="9">
        <f t="shared" si="18"/>
        <v>7.7705322967985921</v>
      </c>
      <c r="I105" s="29">
        <f t="shared" si="12"/>
        <v>7.7705322967985921</v>
      </c>
      <c r="J105" s="29">
        <v>0</v>
      </c>
      <c r="K105" s="9">
        <f t="shared" si="13"/>
        <v>50</v>
      </c>
      <c r="L105" s="9">
        <v>0</v>
      </c>
      <c r="M105" s="29">
        <v>0</v>
      </c>
      <c r="N105" s="29">
        <f t="shared" si="15"/>
        <v>300</v>
      </c>
      <c r="P105" s="9">
        <f t="shared" si="16"/>
        <v>550</v>
      </c>
      <c r="Q105" s="9">
        <f t="shared" si="17"/>
        <v>550</v>
      </c>
    </row>
    <row r="106" spans="2:17" x14ac:dyDescent="0.25">
      <c r="B106" s="10">
        <v>12</v>
      </c>
      <c r="C106" s="9">
        <v>0</v>
      </c>
      <c r="D106" s="9">
        <f t="shared" si="10"/>
        <v>242.57899934047782</v>
      </c>
      <c r="E106" s="29">
        <f t="shared" si="14"/>
        <v>242.57899934047782</v>
      </c>
      <c r="F106" s="29">
        <v>0</v>
      </c>
      <c r="G106" s="9">
        <f t="shared" si="11"/>
        <v>250</v>
      </c>
      <c r="H106" s="9">
        <f t="shared" si="18"/>
        <v>7.4210006595221785</v>
      </c>
      <c r="I106" s="29">
        <f t="shared" si="12"/>
        <v>7.4210006595221785</v>
      </c>
      <c r="J106" s="29">
        <v>0</v>
      </c>
      <c r="K106" s="9">
        <f t="shared" si="13"/>
        <v>50</v>
      </c>
      <c r="L106" s="9">
        <v>0</v>
      </c>
      <c r="M106" s="29">
        <v>0</v>
      </c>
      <c r="N106" s="29">
        <f t="shared" si="15"/>
        <v>300</v>
      </c>
      <c r="P106" s="9">
        <f t="shared" si="16"/>
        <v>550</v>
      </c>
      <c r="Q106" s="9">
        <f t="shared" si="17"/>
        <v>550</v>
      </c>
    </row>
    <row r="107" spans="2:17" x14ac:dyDescent="0.25">
      <c r="B107" s="10">
        <v>13</v>
      </c>
      <c r="C107" s="9">
        <v>0</v>
      </c>
      <c r="D107" s="9">
        <f t="shared" si="10"/>
        <v>243.18875258234948</v>
      </c>
      <c r="E107" s="29">
        <f t="shared" si="14"/>
        <v>243.18875258234948</v>
      </c>
      <c r="F107" s="29">
        <v>0</v>
      </c>
      <c r="G107" s="9">
        <f t="shared" si="11"/>
        <v>250</v>
      </c>
      <c r="H107" s="9">
        <f t="shared" si="18"/>
        <v>6.8112474176505202</v>
      </c>
      <c r="I107" s="29">
        <f t="shared" si="12"/>
        <v>6.8112474176505202</v>
      </c>
      <c r="J107" s="29">
        <v>0</v>
      </c>
      <c r="K107" s="9">
        <f t="shared" si="13"/>
        <v>50</v>
      </c>
      <c r="L107" s="9">
        <v>0</v>
      </c>
      <c r="M107" s="29">
        <v>0</v>
      </c>
      <c r="N107" s="29">
        <f t="shared" si="15"/>
        <v>300</v>
      </c>
      <c r="P107" s="9">
        <f t="shared" si="16"/>
        <v>550</v>
      </c>
      <c r="Q107" s="9">
        <f t="shared" si="17"/>
        <v>550</v>
      </c>
    </row>
    <row r="108" spans="2:17" x14ac:dyDescent="0.25">
      <c r="B108" s="10">
        <v>14</v>
      </c>
      <c r="C108" s="9">
        <v>0</v>
      </c>
      <c r="D108" s="9">
        <f t="shared" si="10"/>
        <v>244.20050590153551</v>
      </c>
      <c r="E108" s="29">
        <f t="shared" si="14"/>
        <v>244.20050590153551</v>
      </c>
      <c r="F108" s="29">
        <v>0</v>
      </c>
      <c r="G108" s="9">
        <f t="shared" si="11"/>
        <v>250</v>
      </c>
      <c r="H108" s="9">
        <f t="shared" si="18"/>
        <v>5.7994940984644927</v>
      </c>
      <c r="I108" s="29">
        <f t="shared" si="12"/>
        <v>5.7994940984644927</v>
      </c>
      <c r="J108" s="29">
        <v>0</v>
      </c>
      <c r="K108" s="9">
        <f t="shared" si="13"/>
        <v>50</v>
      </c>
      <c r="L108" s="9">
        <v>0</v>
      </c>
      <c r="M108" s="29">
        <v>0</v>
      </c>
      <c r="N108" s="29">
        <f t="shared" si="15"/>
        <v>300</v>
      </c>
      <c r="P108" s="9">
        <f t="shared" si="16"/>
        <v>550</v>
      </c>
      <c r="Q108" s="9">
        <f t="shared" si="17"/>
        <v>550</v>
      </c>
    </row>
    <row r="109" spans="2:17" x14ac:dyDescent="0.25">
      <c r="B109" s="10">
        <v>15</v>
      </c>
      <c r="C109" s="9">
        <v>0</v>
      </c>
      <c r="D109" s="9">
        <f t="shared" si="10"/>
        <v>244.41386762207821</v>
      </c>
      <c r="E109" s="29">
        <f t="shared" si="14"/>
        <v>244.41386762207821</v>
      </c>
      <c r="F109" s="29">
        <v>0</v>
      </c>
      <c r="G109" s="9">
        <f t="shared" si="11"/>
        <v>250</v>
      </c>
      <c r="H109" s="9">
        <f t="shared" si="18"/>
        <v>5.5861323779217855</v>
      </c>
      <c r="I109" s="29">
        <f t="shared" si="12"/>
        <v>5.5861323779217855</v>
      </c>
      <c r="J109" s="29">
        <v>0</v>
      </c>
      <c r="K109" s="9">
        <f t="shared" si="13"/>
        <v>50</v>
      </c>
      <c r="L109" s="9">
        <v>0</v>
      </c>
      <c r="M109" s="29">
        <v>0</v>
      </c>
      <c r="N109" s="29">
        <f t="shared" si="15"/>
        <v>300</v>
      </c>
      <c r="P109" s="9">
        <f t="shared" si="16"/>
        <v>550</v>
      </c>
      <c r="Q109" s="9">
        <f t="shared" si="17"/>
        <v>550</v>
      </c>
    </row>
    <row r="110" spans="2:17" x14ac:dyDescent="0.25">
      <c r="B110" s="10">
        <v>16</v>
      </c>
      <c r="C110" s="9">
        <v>0</v>
      </c>
      <c r="D110" s="9">
        <f t="shared" si="10"/>
        <v>245.18880751527831</v>
      </c>
      <c r="E110" s="29">
        <f t="shared" si="14"/>
        <v>245.18880751527831</v>
      </c>
      <c r="F110" s="29">
        <v>0</v>
      </c>
      <c r="G110" s="9">
        <f t="shared" si="11"/>
        <v>250</v>
      </c>
      <c r="H110" s="9">
        <f t="shared" si="18"/>
        <v>4.8111924847216869</v>
      </c>
      <c r="I110" s="29">
        <f t="shared" si="12"/>
        <v>4.8111924847216869</v>
      </c>
      <c r="J110" s="29">
        <v>0</v>
      </c>
      <c r="K110" s="9">
        <f t="shared" si="13"/>
        <v>50</v>
      </c>
      <c r="L110" s="9">
        <v>0</v>
      </c>
      <c r="M110" s="29">
        <v>0</v>
      </c>
      <c r="N110" s="29">
        <f t="shared" si="15"/>
        <v>300</v>
      </c>
      <c r="P110" s="9">
        <f t="shared" si="16"/>
        <v>550</v>
      </c>
      <c r="Q110" s="9">
        <f t="shared" si="17"/>
        <v>550</v>
      </c>
    </row>
    <row r="111" spans="2:17" x14ac:dyDescent="0.25">
      <c r="B111" s="10">
        <v>17</v>
      </c>
      <c r="C111" s="9">
        <v>0</v>
      </c>
      <c r="D111" s="9">
        <f t="shared" si="10"/>
        <v>245.64454636675941</v>
      </c>
      <c r="E111" s="29">
        <f t="shared" si="14"/>
        <v>245.64454636675941</v>
      </c>
      <c r="F111" s="29">
        <v>0</v>
      </c>
      <c r="G111" s="9">
        <f t="shared" si="11"/>
        <v>250</v>
      </c>
      <c r="H111" s="9">
        <f t="shared" si="18"/>
        <v>4.355453633240586</v>
      </c>
      <c r="I111" s="29">
        <f t="shared" si="12"/>
        <v>4.355453633240586</v>
      </c>
      <c r="J111" s="29">
        <v>0</v>
      </c>
      <c r="K111" s="9">
        <f t="shared" si="13"/>
        <v>50</v>
      </c>
      <c r="L111" s="9">
        <v>0</v>
      </c>
      <c r="M111" s="29">
        <v>0</v>
      </c>
      <c r="N111" s="29">
        <f t="shared" si="15"/>
        <v>300</v>
      </c>
      <c r="P111" s="9">
        <f t="shared" si="16"/>
        <v>550</v>
      </c>
      <c r="Q111" s="9">
        <f t="shared" si="17"/>
        <v>550</v>
      </c>
    </row>
    <row r="112" spans="2:17" x14ac:dyDescent="0.25">
      <c r="B112" s="10">
        <v>18</v>
      </c>
      <c r="C112" s="9">
        <v>0</v>
      </c>
      <c r="D112" s="9">
        <f t="shared" si="10"/>
        <v>246.38273225955754</v>
      </c>
      <c r="E112" s="29">
        <f t="shared" si="14"/>
        <v>246.38273225955754</v>
      </c>
      <c r="F112" s="29">
        <v>0</v>
      </c>
      <c r="G112" s="9">
        <f t="shared" si="11"/>
        <v>250</v>
      </c>
      <c r="H112" s="9">
        <f t="shared" si="18"/>
        <v>3.6172677404424576</v>
      </c>
      <c r="I112" s="29">
        <f t="shared" si="12"/>
        <v>3.6172677404424576</v>
      </c>
      <c r="J112" s="29">
        <v>0</v>
      </c>
      <c r="K112" s="9">
        <f t="shared" si="13"/>
        <v>50</v>
      </c>
      <c r="L112" s="9">
        <v>0</v>
      </c>
      <c r="M112" s="29">
        <v>0</v>
      </c>
      <c r="N112" s="29">
        <f t="shared" si="15"/>
        <v>300</v>
      </c>
      <c r="P112" s="9">
        <f t="shared" si="16"/>
        <v>550</v>
      </c>
      <c r="Q112" s="9">
        <f t="shared" si="17"/>
        <v>550</v>
      </c>
    </row>
    <row r="113" spans="2:17" x14ac:dyDescent="0.25">
      <c r="B113" s="10">
        <v>19</v>
      </c>
      <c r="C113" s="9">
        <v>0</v>
      </c>
      <c r="D113" s="9">
        <f t="shared" si="10"/>
        <v>246.88131966142942</v>
      </c>
      <c r="E113" s="29">
        <f t="shared" si="14"/>
        <v>246.88131966142942</v>
      </c>
      <c r="F113" s="29">
        <v>0</v>
      </c>
      <c r="G113" s="9">
        <f t="shared" si="11"/>
        <v>250</v>
      </c>
      <c r="H113" s="9">
        <f t="shared" si="18"/>
        <v>3.1186803385705844</v>
      </c>
      <c r="I113" s="29">
        <f t="shared" si="12"/>
        <v>3.1186803385705844</v>
      </c>
      <c r="J113" s="29">
        <v>0</v>
      </c>
      <c r="K113" s="9">
        <f t="shared" si="13"/>
        <v>50</v>
      </c>
      <c r="L113" s="9">
        <v>0</v>
      </c>
      <c r="M113" s="29">
        <v>0</v>
      </c>
      <c r="N113" s="29">
        <f t="shared" si="15"/>
        <v>300</v>
      </c>
      <c r="P113" s="9">
        <f t="shared" si="16"/>
        <v>550</v>
      </c>
      <c r="Q113" s="9">
        <f t="shared" si="17"/>
        <v>550</v>
      </c>
    </row>
    <row r="114" spans="2:17" x14ac:dyDescent="0.25">
      <c r="B114" s="10">
        <v>20</v>
      </c>
      <c r="C114" s="9">
        <v>0</v>
      </c>
      <c r="D114" s="9">
        <f t="shared" si="10"/>
        <v>247.50188733394202</v>
      </c>
      <c r="E114" s="29">
        <f t="shared" si="14"/>
        <v>247.50188733394202</v>
      </c>
      <c r="F114" s="29">
        <v>0</v>
      </c>
      <c r="G114" s="9">
        <f t="shared" si="11"/>
        <v>250</v>
      </c>
      <c r="H114" s="9">
        <f t="shared" si="18"/>
        <v>2.4981126660579775</v>
      </c>
      <c r="I114" s="29">
        <f t="shared" si="12"/>
        <v>2.4981126660579775</v>
      </c>
      <c r="J114" s="29">
        <v>0</v>
      </c>
      <c r="K114" s="9">
        <f t="shared" si="13"/>
        <v>50</v>
      </c>
      <c r="L114" s="9">
        <v>0</v>
      </c>
      <c r="M114" s="29">
        <v>0</v>
      </c>
      <c r="N114" s="29">
        <f t="shared" si="15"/>
        <v>300</v>
      </c>
      <c r="P114" s="9">
        <f t="shared" si="16"/>
        <v>550</v>
      </c>
      <c r="Q114" s="9">
        <f t="shared" si="17"/>
        <v>550</v>
      </c>
    </row>
    <row r="115" spans="2:17" x14ac:dyDescent="0.25">
      <c r="B115" s="10">
        <v>21</v>
      </c>
      <c r="C115" s="9">
        <v>0</v>
      </c>
      <c r="D115" s="9">
        <f t="shared" si="10"/>
        <v>248.18460407124451</v>
      </c>
      <c r="E115" s="29">
        <f t="shared" si="14"/>
        <v>248.18460407124451</v>
      </c>
      <c r="F115" s="29">
        <v>0</v>
      </c>
      <c r="G115" s="9">
        <f t="shared" si="11"/>
        <v>250</v>
      </c>
      <c r="H115" s="9">
        <f t="shared" si="18"/>
        <v>1.8153959287554926</v>
      </c>
      <c r="I115" s="29">
        <f t="shared" si="12"/>
        <v>1.8153959287554926</v>
      </c>
      <c r="J115" s="29">
        <v>0</v>
      </c>
      <c r="K115" s="9">
        <f t="shared" si="13"/>
        <v>50</v>
      </c>
      <c r="L115" s="9">
        <v>0</v>
      </c>
      <c r="M115" s="29">
        <v>0</v>
      </c>
      <c r="N115" s="29">
        <f t="shared" si="15"/>
        <v>300</v>
      </c>
      <c r="P115" s="9">
        <f t="shared" si="16"/>
        <v>550</v>
      </c>
      <c r="Q115" s="9">
        <f t="shared" si="17"/>
        <v>550</v>
      </c>
    </row>
    <row r="116" spans="2:17" x14ac:dyDescent="0.25">
      <c r="B116" s="10">
        <v>22</v>
      </c>
      <c r="C116" s="9">
        <v>0</v>
      </c>
      <c r="D116" s="9">
        <f t="shared" si="10"/>
        <v>248.74785852645414</v>
      </c>
      <c r="E116" s="29">
        <f t="shared" si="14"/>
        <v>248.74785852645414</v>
      </c>
      <c r="F116" s="29">
        <v>0</v>
      </c>
      <c r="G116" s="9">
        <f t="shared" si="11"/>
        <v>250</v>
      </c>
      <c r="H116" s="9">
        <f t="shared" si="18"/>
        <v>1.252141473545862</v>
      </c>
      <c r="I116" s="29">
        <f t="shared" si="12"/>
        <v>1.252141473545862</v>
      </c>
      <c r="J116" s="29">
        <v>0</v>
      </c>
      <c r="K116" s="9">
        <f t="shared" si="13"/>
        <v>50</v>
      </c>
      <c r="L116" s="9">
        <v>0</v>
      </c>
      <c r="M116" s="29">
        <v>0</v>
      </c>
      <c r="N116" s="29">
        <f t="shared" si="15"/>
        <v>300</v>
      </c>
      <c r="P116" s="9">
        <f t="shared" si="16"/>
        <v>550</v>
      </c>
      <c r="Q116" s="9">
        <f t="shared" si="17"/>
        <v>550</v>
      </c>
    </row>
    <row r="117" spans="2:17" x14ac:dyDescent="0.25">
      <c r="B117" s="10">
        <v>23</v>
      </c>
      <c r="C117" s="9">
        <v>0</v>
      </c>
      <c r="D117" s="9">
        <f t="shared" si="10"/>
        <v>249.39336455713772</v>
      </c>
      <c r="E117" s="29">
        <f t="shared" si="14"/>
        <v>249.39336455713772</v>
      </c>
      <c r="F117" s="29">
        <v>0</v>
      </c>
      <c r="G117" s="9">
        <f t="shared" si="11"/>
        <v>250</v>
      </c>
      <c r="H117" s="9">
        <f t="shared" si="18"/>
        <v>0.60663544286228444</v>
      </c>
      <c r="I117" s="29">
        <f t="shared" si="12"/>
        <v>0.60663544286228444</v>
      </c>
      <c r="J117" s="29">
        <v>0</v>
      </c>
      <c r="K117" s="9">
        <f t="shared" si="13"/>
        <v>50</v>
      </c>
      <c r="L117" s="9">
        <v>0</v>
      </c>
      <c r="M117" s="29">
        <v>0</v>
      </c>
      <c r="N117" s="29">
        <f t="shared" si="15"/>
        <v>300</v>
      </c>
      <c r="P117" s="9">
        <f t="shared" si="16"/>
        <v>550</v>
      </c>
      <c r="Q117" s="9">
        <f t="shared" si="17"/>
        <v>550</v>
      </c>
    </row>
    <row r="118" spans="2:17" x14ac:dyDescent="0.25">
      <c r="B118" s="10">
        <v>24</v>
      </c>
      <c r="C118" s="9">
        <v>0</v>
      </c>
      <c r="D118" s="9">
        <f t="shared" si="10"/>
        <v>250</v>
      </c>
      <c r="E118" s="29">
        <f t="shared" si="14"/>
        <v>250</v>
      </c>
      <c r="F118" s="29">
        <v>0</v>
      </c>
      <c r="G118" s="9">
        <f t="shared" si="11"/>
        <v>250</v>
      </c>
      <c r="H118" s="9">
        <f t="shared" si="18"/>
        <v>0</v>
      </c>
      <c r="I118" s="29">
        <f t="shared" si="12"/>
        <v>0</v>
      </c>
      <c r="J118" s="29">
        <v>0</v>
      </c>
      <c r="K118" s="9">
        <f t="shared" si="13"/>
        <v>50</v>
      </c>
      <c r="L118" s="9">
        <v>0</v>
      </c>
      <c r="M118" s="29">
        <v>0</v>
      </c>
      <c r="N118" s="29">
        <f t="shared" si="15"/>
        <v>300</v>
      </c>
      <c r="P118" s="9">
        <f t="shared" si="16"/>
        <v>550</v>
      </c>
      <c r="Q118" s="9">
        <f t="shared" si="17"/>
        <v>550</v>
      </c>
    </row>
    <row r="119" spans="2:17" x14ac:dyDescent="0.25">
      <c r="B119" s="10">
        <v>25</v>
      </c>
      <c r="C119" s="9">
        <v>0</v>
      </c>
      <c r="D119" s="9">
        <f t="shared" si="10"/>
        <v>0</v>
      </c>
      <c r="E119" s="29">
        <f t="shared" si="14"/>
        <v>0</v>
      </c>
      <c r="F119" s="29">
        <v>0</v>
      </c>
      <c r="G119" s="9">
        <f t="shared" si="11"/>
        <v>0</v>
      </c>
      <c r="H119" s="9">
        <f t="shared" si="18"/>
        <v>0</v>
      </c>
      <c r="I119" s="29">
        <f t="shared" si="12"/>
        <v>0</v>
      </c>
      <c r="J119" s="29">
        <v>0</v>
      </c>
      <c r="K119" s="9">
        <f t="shared" si="13"/>
        <v>0</v>
      </c>
      <c r="L119" s="9">
        <v>0</v>
      </c>
      <c r="M119" s="29">
        <v>0</v>
      </c>
      <c r="N119" s="29">
        <f t="shared" si="15"/>
        <v>0</v>
      </c>
      <c r="P119" s="9">
        <f t="shared" si="16"/>
        <v>0</v>
      </c>
      <c r="Q119" s="9">
        <f t="shared" si="17"/>
        <v>0</v>
      </c>
    </row>
    <row r="120" spans="2:17" x14ac:dyDescent="0.25">
      <c r="B120" s="10">
        <v>26</v>
      </c>
      <c r="C120" s="9">
        <v>0</v>
      </c>
      <c r="D120" s="9">
        <f t="shared" si="10"/>
        <v>0</v>
      </c>
      <c r="E120" s="29">
        <f t="shared" si="14"/>
        <v>0</v>
      </c>
      <c r="F120" s="29">
        <v>0</v>
      </c>
      <c r="G120" s="9">
        <f t="shared" si="11"/>
        <v>0</v>
      </c>
      <c r="H120" s="9">
        <f t="shared" si="18"/>
        <v>0</v>
      </c>
      <c r="I120" s="29">
        <f t="shared" si="12"/>
        <v>0</v>
      </c>
      <c r="J120" s="29">
        <v>0</v>
      </c>
      <c r="K120" s="9">
        <f t="shared" si="13"/>
        <v>0</v>
      </c>
      <c r="L120" s="9">
        <v>0</v>
      </c>
      <c r="M120" s="29">
        <v>0</v>
      </c>
      <c r="N120" s="29">
        <f t="shared" si="15"/>
        <v>0</v>
      </c>
      <c r="P120" s="9">
        <f t="shared" si="16"/>
        <v>0</v>
      </c>
      <c r="Q120" s="9">
        <f t="shared" si="17"/>
        <v>0</v>
      </c>
    </row>
    <row r="121" spans="2:17" x14ac:dyDescent="0.25">
      <c r="B121" s="10">
        <v>27</v>
      </c>
      <c r="C121" s="9">
        <v>0</v>
      </c>
      <c r="D121" s="9">
        <f t="shared" si="10"/>
        <v>0</v>
      </c>
      <c r="E121" s="29">
        <f t="shared" si="14"/>
        <v>0</v>
      </c>
      <c r="F121" s="29">
        <v>0</v>
      </c>
      <c r="G121" s="9">
        <f t="shared" si="11"/>
        <v>0</v>
      </c>
      <c r="H121" s="9">
        <f t="shared" si="18"/>
        <v>0</v>
      </c>
      <c r="I121" s="29">
        <f t="shared" si="12"/>
        <v>0</v>
      </c>
      <c r="J121" s="29">
        <v>0</v>
      </c>
      <c r="K121" s="9">
        <f t="shared" si="13"/>
        <v>0</v>
      </c>
      <c r="L121" s="9">
        <v>0</v>
      </c>
      <c r="M121" s="29">
        <v>0</v>
      </c>
      <c r="N121" s="29">
        <f t="shared" si="15"/>
        <v>0</v>
      </c>
      <c r="P121" s="9">
        <f t="shared" si="16"/>
        <v>0</v>
      </c>
      <c r="Q121" s="9">
        <f t="shared" si="17"/>
        <v>0</v>
      </c>
    </row>
    <row r="122" spans="2:17" x14ac:dyDescent="0.25">
      <c r="B122" s="10">
        <v>28</v>
      </c>
      <c r="C122" s="9">
        <v>0</v>
      </c>
      <c r="D122" s="9">
        <f t="shared" si="10"/>
        <v>0</v>
      </c>
      <c r="E122" s="29">
        <f t="shared" si="14"/>
        <v>0</v>
      </c>
      <c r="F122" s="29">
        <v>0</v>
      </c>
      <c r="G122" s="9">
        <f t="shared" si="11"/>
        <v>0</v>
      </c>
      <c r="H122" s="9">
        <f t="shared" si="18"/>
        <v>0</v>
      </c>
      <c r="I122" s="29">
        <f t="shared" si="12"/>
        <v>0</v>
      </c>
      <c r="J122" s="29">
        <v>0</v>
      </c>
      <c r="K122" s="9">
        <f t="shared" si="13"/>
        <v>0</v>
      </c>
      <c r="L122" s="9">
        <v>0</v>
      </c>
      <c r="M122" s="29">
        <v>0</v>
      </c>
      <c r="N122" s="29">
        <f t="shared" si="15"/>
        <v>0</v>
      </c>
      <c r="P122" s="9">
        <f t="shared" si="16"/>
        <v>0</v>
      </c>
      <c r="Q122" s="9">
        <f t="shared" si="17"/>
        <v>0</v>
      </c>
    </row>
    <row r="123" spans="2:17" x14ac:dyDescent="0.25">
      <c r="B123" s="10">
        <v>29</v>
      </c>
      <c r="C123" s="9">
        <v>0</v>
      </c>
      <c r="D123" s="9">
        <f t="shared" si="10"/>
        <v>0</v>
      </c>
      <c r="E123" s="29">
        <f t="shared" si="14"/>
        <v>0</v>
      </c>
      <c r="F123" s="29">
        <v>0</v>
      </c>
      <c r="G123" s="9">
        <f t="shared" si="11"/>
        <v>0</v>
      </c>
      <c r="H123" s="9">
        <f t="shared" si="18"/>
        <v>0</v>
      </c>
      <c r="I123" s="29">
        <f t="shared" si="12"/>
        <v>0</v>
      </c>
      <c r="J123" s="29">
        <v>0</v>
      </c>
      <c r="K123" s="9">
        <f t="shared" si="13"/>
        <v>0</v>
      </c>
      <c r="L123" s="9">
        <v>0</v>
      </c>
      <c r="M123" s="29">
        <v>0</v>
      </c>
      <c r="N123" s="29">
        <f t="shared" si="15"/>
        <v>0</v>
      </c>
      <c r="P123" s="9">
        <f t="shared" si="16"/>
        <v>0</v>
      </c>
      <c r="Q123" s="9">
        <f t="shared" si="17"/>
        <v>0</v>
      </c>
    </row>
    <row r="124" spans="2:17" x14ac:dyDescent="0.25">
      <c r="B124" s="10">
        <v>30</v>
      </c>
      <c r="C124" s="9">
        <v>0</v>
      </c>
      <c r="D124" s="9">
        <f t="shared" si="10"/>
        <v>0</v>
      </c>
      <c r="E124" s="29">
        <f t="shared" si="14"/>
        <v>0</v>
      </c>
      <c r="F124" s="29">
        <v>0</v>
      </c>
      <c r="G124" s="9">
        <f t="shared" si="11"/>
        <v>0</v>
      </c>
      <c r="H124" s="9">
        <f t="shared" si="18"/>
        <v>0</v>
      </c>
      <c r="I124" s="29">
        <f t="shared" si="12"/>
        <v>0</v>
      </c>
      <c r="J124" s="29">
        <v>0</v>
      </c>
      <c r="K124" s="9">
        <f t="shared" si="13"/>
        <v>0</v>
      </c>
      <c r="L124" s="9">
        <v>0</v>
      </c>
      <c r="M124" s="29">
        <v>0</v>
      </c>
      <c r="N124" s="29">
        <f t="shared" si="15"/>
        <v>0</v>
      </c>
      <c r="P124" s="9">
        <f t="shared" si="16"/>
        <v>0</v>
      </c>
      <c r="Q124" s="9">
        <f t="shared" si="17"/>
        <v>0</v>
      </c>
    </row>
    <row r="125" spans="2:17" x14ac:dyDescent="0.25">
      <c r="B125" s="10">
        <v>31</v>
      </c>
      <c r="C125" s="9">
        <v>0</v>
      </c>
      <c r="D125" s="9">
        <f t="shared" si="10"/>
        <v>0</v>
      </c>
      <c r="E125" s="29">
        <f t="shared" si="14"/>
        <v>0</v>
      </c>
      <c r="F125" s="29">
        <v>0</v>
      </c>
      <c r="G125" s="9">
        <f t="shared" si="11"/>
        <v>0</v>
      </c>
      <c r="H125" s="9">
        <f t="shared" si="18"/>
        <v>0</v>
      </c>
      <c r="I125" s="29">
        <f t="shared" si="12"/>
        <v>0</v>
      </c>
      <c r="J125" s="29">
        <v>0</v>
      </c>
      <c r="K125" s="9">
        <f t="shared" si="13"/>
        <v>0</v>
      </c>
      <c r="L125" s="9">
        <v>0</v>
      </c>
      <c r="M125" s="29">
        <v>0</v>
      </c>
      <c r="N125" s="29">
        <f t="shared" si="15"/>
        <v>0</v>
      </c>
      <c r="P125" s="9">
        <f t="shared" si="16"/>
        <v>0</v>
      </c>
      <c r="Q125" s="9">
        <f t="shared" si="17"/>
        <v>0</v>
      </c>
    </row>
    <row r="126" spans="2:17" x14ac:dyDescent="0.25">
      <c r="B126" s="10">
        <v>32</v>
      </c>
      <c r="C126" s="9">
        <v>0</v>
      </c>
      <c r="D126" s="9">
        <f t="shared" si="10"/>
        <v>0</v>
      </c>
      <c r="E126" s="29">
        <f t="shared" si="14"/>
        <v>0</v>
      </c>
      <c r="F126" s="29">
        <v>0</v>
      </c>
      <c r="G126" s="9">
        <f t="shared" si="11"/>
        <v>0</v>
      </c>
      <c r="H126" s="9">
        <f t="shared" si="18"/>
        <v>0</v>
      </c>
      <c r="I126" s="29">
        <f t="shared" si="12"/>
        <v>0</v>
      </c>
      <c r="J126" s="29">
        <v>0</v>
      </c>
      <c r="K126" s="9">
        <f t="shared" si="13"/>
        <v>0</v>
      </c>
      <c r="L126" s="9">
        <v>0</v>
      </c>
      <c r="M126" s="29">
        <v>0</v>
      </c>
      <c r="N126" s="29">
        <f t="shared" si="15"/>
        <v>0</v>
      </c>
      <c r="P126" s="9">
        <f t="shared" si="16"/>
        <v>0</v>
      </c>
      <c r="Q126" s="9">
        <f t="shared" si="17"/>
        <v>0</v>
      </c>
    </row>
    <row r="127" spans="2:17" x14ac:dyDescent="0.25">
      <c r="B127" s="10">
        <v>33</v>
      </c>
      <c r="C127" s="9">
        <v>0</v>
      </c>
      <c r="D127" s="9">
        <f t="shared" ref="D127:D154" si="19">$J51</f>
        <v>0</v>
      </c>
      <c r="E127" s="29">
        <f t="shared" si="14"/>
        <v>0</v>
      </c>
      <c r="F127" s="29">
        <v>0</v>
      </c>
      <c r="G127" s="9">
        <f t="shared" ref="G127:G154" si="20">$D51</f>
        <v>0</v>
      </c>
      <c r="H127" s="9">
        <f t="shared" si="18"/>
        <v>0</v>
      </c>
      <c r="I127" s="29">
        <f t="shared" ref="I127:I154" si="21">D51-H51</f>
        <v>0</v>
      </c>
      <c r="J127" s="29">
        <v>0</v>
      </c>
      <c r="K127" s="9">
        <f t="shared" ref="K127:K154" si="22">E51</f>
        <v>0</v>
      </c>
      <c r="L127" s="9">
        <v>0</v>
      </c>
      <c r="M127" s="29">
        <v>0</v>
      </c>
      <c r="N127" s="29">
        <f t="shared" si="15"/>
        <v>0</v>
      </c>
      <c r="P127" s="9">
        <f t="shared" si="16"/>
        <v>0</v>
      </c>
      <c r="Q127" s="9">
        <f t="shared" si="17"/>
        <v>0</v>
      </c>
    </row>
    <row r="128" spans="2:17" x14ac:dyDescent="0.25">
      <c r="B128" s="10">
        <v>34</v>
      </c>
      <c r="C128" s="9">
        <v>0</v>
      </c>
      <c r="D128" s="9">
        <f t="shared" si="19"/>
        <v>0</v>
      </c>
      <c r="E128" s="29">
        <f t="shared" si="14"/>
        <v>0</v>
      </c>
      <c r="F128" s="29">
        <v>0</v>
      </c>
      <c r="G128" s="9">
        <f t="shared" si="20"/>
        <v>0</v>
      </c>
      <c r="H128" s="9">
        <f t="shared" si="18"/>
        <v>0</v>
      </c>
      <c r="I128" s="29">
        <f t="shared" si="21"/>
        <v>0</v>
      </c>
      <c r="J128" s="29">
        <v>0</v>
      </c>
      <c r="K128" s="9">
        <f t="shared" si="22"/>
        <v>0</v>
      </c>
      <c r="L128" s="9">
        <v>0</v>
      </c>
      <c r="M128" s="29">
        <v>0</v>
      </c>
      <c r="N128" s="29">
        <f t="shared" ref="N128:N154" si="23">D52+E52</f>
        <v>0</v>
      </c>
      <c r="P128" s="9">
        <f t="shared" si="16"/>
        <v>0</v>
      </c>
      <c r="Q128" s="9">
        <f t="shared" si="17"/>
        <v>0</v>
      </c>
    </row>
    <row r="129" spans="2:17" x14ac:dyDescent="0.25">
      <c r="B129" s="10">
        <v>35</v>
      </c>
      <c r="C129" s="9">
        <v>0</v>
      </c>
      <c r="D129" s="9">
        <f t="shared" si="19"/>
        <v>0</v>
      </c>
      <c r="E129" s="29">
        <f t="shared" si="14"/>
        <v>0</v>
      </c>
      <c r="F129" s="29">
        <v>0</v>
      </c>
      <c r="G129" s="9">
        <f t="shared" si="20"/>
        <v>0</v>
      </c>
      <c r="H129" s="9">
        <f t="shared" si="18"/>
        <v>0</v>
      </c>
      <c r="I129" s="29">
        <f t="shared" si="21"/>
        <v>0</v>
      </c>
      <c r="J129" s="29">
        <v>0</v>
      </c>
      <c r="K129" s="9">
        <f t="shared" si="22"/>
        <v>0</v>
      </c>
      <c r="L129" s="9">
        <v>0</v>
      </c>
      <c r="M129" s="29">
        <v>0</v>
      </c>
      <c r="N129" s="29">
        <f t="shared" si="23"/>
        <v>0</v>
      </c>
      <c r="P129" s="9">
        <f t="shared" si="16"/>
        <v>0</v>
      </c>
      <c r="Q129" s="9">
        <f t="shared" si="17"/>
        <v>0</v>
      </c>
    </row>
    <row r="130" spans="2:17" x14ac:dyDescent="0.25">
      <c r="B130" s="10">
        <v>36</v>
      </c>
      <c r="C130" s="9">
        <v>0</v>
      </c>
      <c r="D130" s="9">
        <f t="shared" si="19"/>
        <v>0</v>
      </c>
      <c r="E130" s="29">
        <f t="shared" si="14"/>
        <v>0</v>
      </c>
      <c r="F130" s="29">
        <v>0</v>
      </c>
      <c r="G130" s="9">
        <f t="shared" si="20"/>
        <v>0</v>
      </c>
      <c r="H130" s="9">
        <f t="shared" si="18"/>
        <v>0</v>
      </c>
      <c r="I130" s="29">
        <f t="shared" si="21"/>
        <v>0</v>
      </c>
      <c r="J130" s="29">
        <v>0</v>
      </c>
      <c r="K130" s="9">
        <f t="shared" si="22"/>
        <v>0</v>
      </c>
      <c r="L130" s="9">
        <v>0</v>
      </c>
      <c r="M130" s="29">
        <v>0</v>
      </c>
      <c r="N130" s="29">
        <f t="shared" si="23"/>
        <v>0</v>
      </c>
      <c r="P130" s="9">
        <f t="shared" si="16"/>
        <v>0</v>
      </c>
      <c r="Q130" s="9">
        <f t="shared" si="17"/>
        <v>0</v>
      </c>
    </row>
    <row r="131" spans="2:17" x14ac:dyDescent="0.25">
      <c r="B131" s="10">
        <v>37</v>
      </c>
      <c r="C131" s="9">
        <v>0</v>
      </c>
      <c r="D131" s="9">
        <f t="shared" si="19"/>
        <v>0</v>
      </c>
      <c r="E131" s="29">
        <f t="shared" si="14"/>
        <v>0</v>
      </c>
      <c r="F131" s="29">
        <v>0</v>
      </c>
      <c r="G131" s="9">
        <f t="shared" si="20"/>
        <v>0</v>
      </c>
      <c r="H131" s="9">
        <f t="shared" si="18"/>
        <v>0</v>
      </c>
      <c r="I131" s="29">
        <f t="shared" si="21"/>
        <v>0</v>
      </c>
      <c r="J131" s="29">
        <v>0</v>
      </c>
      <c r="K131" s="9">
        <f t="shared" si="22"/>
        <v>0</v>
      </c>
      <c r="L131" s="9">
        <v>0</v>
      </c>
      <c r="M131" s="29">
        <v>0</v>
      </c>
      <c r="N131" s="29">
        <f t="shared" si="23"/>
        <v>0</v>
      </c>
      <c r="P131" s="9">
        <f t="shared" si="16"/>
        <v>0</v>
      </c>
      <c r="Q131" s="9">
        <f t="shared" si="17"/>
        <v>0</v>
      </c>
    </row>
    <row r="132" spans="2:17" x14ac:dyDescent="0.25">
      <c r="B132" s="10">
        <v>38</v>
      </c>
      <c r="C132" s="9">
        <v>0</v>
      </c>
      <c r="D132" s="9">
        <f t="shared" si="19"/>
        <v>0</v>
      </c>
      <c r="E132" s="29">
        <f t="shared" si="14"/>
        <v>0</v>
      </c>
      <c r="F132" s="29">
        <v>0</v>
      </c>
      <c r="G132" s="9">
        <f t="shared" si="20"/>
        <v>0</v>
      </c>
      <c r="H132" s="9">
        <f t="shared" si="18"/>
        <v>0</v>
      </c>
      <c r="I132" s="29">
        <f t="shared" si="21"/>
        <v>0</v>
      </c>
      <c r="J132" s="29">
        <v>0</v>
      </c>
      <c r="K132" s="9">
        <f t="shared" si="22"/>
        <v>0</v>
      </c>
      <c r="L132" s="9">
        <v>0</v>
      </c>
      <c r="M132" s="29">
        <v>0</v>
      </c>
      <c r="N132" s="29">
        <f t="shared" si="23"/>
        <v>0</v>
      </c>
      <c r="P132" s="9">
        <f t="shared" si="16"/>
        <v>0</v>
      </c>
      <c r="Q132" s="9">
        <f t="shared" si="17"/>
        <v>0</v>
      </c>
    </row>
    <row r="133" spans="2:17" x14ac:dyDescent="0.25">
      <c r="B133" s="10">
        <v>39</v>
      </c>
      <c r="C133" s="9">
        <v>0</v>
      </c>
      <c r="D133" s="9">
        <f t="shared" si="19"/>
        <v>0</v>
      </c>
      <c r="E133" s="29">
        <f t="shared" si="14"/>
        <v>0</v>
      </c>
      <c r="F133" s="29">
        <v>0</v>
      </c>
      <c r="G133" s="9">
        <f t="shared" si="20"/>
        <v>0</v>
      </c>
      <c r="H133" s="9">
        <f t="shared" si="18"/>
        <v>0</v>
      </c>
      <c r="I133" s="29">
        <f t="shared" si="21"/>
        <v>0</v>
      </c>
      <c r="J133" s="29">
        <v>0</v>
      </c>
      <c r="K133" s="9">
        <f t="shared" si="22"/>
        <v>0</v>
      </c>
      <c r="L133" s="9">
        <v>0</v>
      </c>
      <c r="M133" s="29">
        <v>0</v>
      </c>
      <c r="N133" s="29">
        <f t="shared" si="23"/>
        <v>0</v>
      </c>
      <c r="P133" s="9">
        <f t="shared" si="16"/>
        <v>0</v>
      </c>
      <c r="Q133" s="9">
        <f t="shared" si="17"/>
        <v>0</v>
      </c>
    </row>
    <row r="134" spans="2:17" x14ac:dyDescent="0.25">
      <c r="B134" s="10">
        <v>40</v>
      </c>
      <c r="C134" s="9">
        <v>0</v>
      </c>
      <c r="D134" s="9">
        <f t="shared" si="19"/>
        <v>0</v>
      </c>
      <c r="E134" s="29">
        <f t="shared" si="14"/>
        <v>0</v>
      </c>
      <c r="F134" s="29">
        <v>0</v>
      </c>
      <c r="G134" s="9">
        <f t="shared" si="20"/>
        <v>0</v>
      </c>
      <c r="H134" s="9">
        <f t="shared" si="18"/>
        <v>0</v>
      </c>
      <c r="I134" s="29">
        <f t="shared" si="21"/>
        <v>0</v>
      </c>
      <c r="J134" s="29">
        <v>0</v>
      </c>
      <c r="K134" s="9">
        <f t="shared" si="22"/>
        <v>0</v>
      </c>
      <c r="L134" s="9">
        <v>0</v>
      </c>
      <c r="M134" s="29">
        <v>0</v>
      </c>
      <c r="N134" s="29">
        <f t="shared" si="23"/>
        <v>0</v>
      </c>
      <c r="P134" s="9">
        <f t="shared" si="16"/>
        <v>0</v>
      </c>
      <c r="Q134" s="9">
        <f t="shared" si="17"/>
        <v>0</v>
      </c>
    </row>
    <row r="135" spans="2:17" x14ac:dyDescent="0.25">
      <c r="B135" s="10">
        <v>41</v>
      </c>
      <c r="C135" s="9">
        <v>0</v>
      </c>
      <c r="D135" s="9">
        <f t="shared" si="19"/>
        <v>0</v>
      </c>
      <c r="E135" s="29">
        <f t="shared" si="14"/>
        <v>0</v>
      </c>
      <c r="F135" s="29">
        <v>0</v>
      </c>
      <c r="G135" s="9">
        <f t="shared" si="20"/>
        <v>0</v>
      </c>
      <c r="H135" s="9">
        <f t="shared" si="18"/>
        <v>0</v>
      </c>
      <c r="I135" s="29">
        <f t="shared" si="21"/>
        <v>0</v>
      </c>
      <c r="J135" s="29">
        <v>0</v>
      </c>
      <c r="K135" s="9">
        <f t="shared" si="22"/>
        <v>0</v>
      </c>
      <c r="L135" s="9">
        <v>0</v>
      </c>
      <c r="M135" s="29">
        <v>0</v>
      </c>
      <c r="N135" s="29">
        <f t="shared" si="23"/>
        <v>0</v>
      </c>
      <c r="P135" s="9">
        <f t="shared" si="16"/>
        <v>0</v>
      </c>
      <c r="Q135" s="9">
        <f t="shared" si="17"/>
        <v>0</v>
      </c>
    </row>
    <row r="136" spans="2:17" x14ac:dyDescent="0.25">
      <c r="B136" s="10">
        <v>42</v>
      </c>
      <c r="C136" s="9">
        <v>0</v>
      </c>
      <c r="D136" s="9">
        <f t="shared" si="19"/>
        <v>0</v>
      </c>
      <c r="E136" s="29">
        <f t="shared" si="14"/>
        <v>0</v>
      </c>
      <c r="F136" s="29">
        <v>0</v>
      </c>
      <c r="G136" s="9">
        <f t="shared" si="20"/>
        <v>0</v>
      </c>
      <c r="H136" s="9">
        <f t="shared" si="18"/>
        <v>0</v>
      </c>
      <c r="I136" s="29">
        <f t="shared" si="21"/>
        <v>0</v>
      </c>
      <c r="J136" s="29">
        <v>0</v>
      </c>
      <c r="K136" s="9">
        <f t="shared" si="22"/>
        <v>0</v>
      </c>
      <c r="L136" s="9">
        <v>0</v>
      </c>
      <c r="M136" s="29">
        <v>0</v>
      </c>
      <c r="N136" s="29">
        <f t="shared" si="23"/>
        <v>0</v>
      </c>
      <c r="P136" s="9">
        <f t="shared" si="16"/>
        <v>0</v>
      </c>
      <c r="Q136" s="9">
        <f t="shared" si="17"/>
        <v>0</v>
      </c>
    </row>
    <row r="137" spans="2:17" x14ac:dyDescent="0.25">
      <c r="B137" s="10">
        <v>43</v>
      </c>
      <c r="C137" s="9">
        <v>0</v>
      </c>
      <c r="D137" s="9">
        <f t="shared" si="19"/>
        <v>0</v>
      </c>
      <c r="E137" s="29">
        <f t="shared" si="14"/>
        <v>0</v>
      </c>
      <c r="F137" s="29">
        <v>0</v>
      </c>
      <c r="G137" s="9">
        <f t="shared" si="20"/>
        <v>0</v>
      </c>
      <c r="H137" s="9">
        <f t="shared" si="18"/>
        <v>0</v>
      </c>
      <c r="I137" s="29">
        <f t="shared" si="21"/>
        <v>0</v>
      </c>
      <c r="J137" s="29">
        <v>0</v>
      </c>
      <c r="K137" s="9">
        <f t="shared" si="22"/>
        <v>0</v>
      </c>
      <c r="L137" s="9">
        <v>0</v>
      </c>
      <c r="M137" s="29">
        <v>0</v>
      </c>
      <c r="N137" s="29">
        <f t="shared" si="23"/>
        <v>0</v>
      </c>
      <c r="P137" s="9">
        <f t="shared" si="16"/>
        <v>0</v>
      </c>
      <c r="Q137" s="9">
        <f t="shared" si="17"/>
        <v>0</v>
      </c>
    </row>
    <row r="138" spans="2:17" x14ac:dyDescent="0.25">
      <c r="B138" s="10">
        <v>44</v>
      </c>
      <c r="C138" s="9">
        <v>0</v>
      </c>
      <c r="D138" s="9">
        <f t="shared" si="19"/>
        <v>0</v>
      </c>
      <c r="E138" s="29">
        <f t="shared" si="14"/>
        <v>0</v>
      </c>
      <c r="F138" s="29">
        <v>0</v>
      </c>
      <c r="G138" s="9">
        <f t="shared" si="20"/>
        <v>0</v>
      </c>
      <c r="H138" s="9">
        <f t="shared" si="18"/>
        <v>0</v>
      </c>
      <c r="I138" s="29">
        <f t="shared" si="21"/>
        <v>0</v>
      </c>
      <c r="J138" s="29">
        <v>0</v>
      </c>
      <c r="K138" s="9">
        <f t="shared" si="22"/>
        <v>0</v>
      </c>
      <c r="L138" s="9">
        <v>0</v>
      </c>
      <c r="M138" s="29">
        <v>0</v>
      </c>
      <c r="N138" s="29">
        <f t="shared" si="23"/>
        <v>0</v>
      </c>
      <c r="P138" s="9">
        <f t="shared" si="16"/>
        <v>0</v>
      </c>
      <c r="Q138" s="9">
        <f t="shared" si="17"/>
        <v>0</v>
      </c>
    </row>
    <row r="139" spans="2:17" x14ac:dyDescent="0.25">
      <c r="B139" s="10">
        <v>45</v>
      </c>
      <c r="C139" s="9">
        <v>0</v>
      </c>
      <c r="D139" s="9">
        <f t="shared" si="19"/>
        <v>0</v>
      </c>
      <c r="E139" s="29">
        <f t="shared" si="14"/>
        <v>0</v>
      </c>
      <c r="F139" s="29">
        <v>0</v>
      </c>
      <c r="G139" s="9">
        <f t="shared" si="20"/>
        <v>0</v>
      </c>
      <c r="H139" s="9">
        <f t="shared" si="18"/>
        <v>0</v>
      </c>
      <c r="I139" s="29">
        <f t="shared" si="21"/>
        <v>0</v>
      </c>
      <c r="J139" s="29">
        <v>0</v>
      </c>
      <c r="K139" s="9">
        <f t="shared" si="22"/>
        <v>0</v>
      </c>
      <c r="L139" s="9">
        <v>0</v>
      </c>
      <c r="M139" s="29">
        <v>0</v>
      </c>
      <c r="N139" s="29">
        <f t="shared" si="23"/>
        <v>0</v>
      </c>
      <c r="P139" s="9">
        <f t="shared" si="16"/>
        <v>0</v>
      </c>
      <c r="Q139" s="9">
        <f t="shared" si="17"/>
        <v>0</v>
      </c>
    </row>
    <row r="140" spans="2:17" x14ac:dyDescent="0.25">
      <c r="B140" s="10">
        <v>46</v>
      </c>
      <c r="C140" s="9">
        <v>0</v>
      </c>
      <c r="D140" s="9">
        <f t="shared" si="19"/>
        <v>0</v>
      </c>
      <c r="E140" s="29">
        <f t="shared" si="14"/>
        <v>0</v>
      </c>
      <c r="F140" s="29">
        <v>0</v>
      </c>
      <c r="G140" s="9">
        <f t="shared" si="20"/>
        <v>0</v>
      </c>
      <c r="H140" s="9">
        <f t="shared" si="18"/>
        <v>0</v>
      </c>
      <c r="I140" s="29">
        <f t="shared" si="21"/>
        <v>0</v>
      </c>
      <c r="J140" s="29">
        <v>0</v>
      </c>
      <c r="K140" s="9">
        <f t="shared" si="22"/>
        <v>0</v>
      </c>
      <c r="L140" s="9">
        <v>0</v>
      </c>
      <c r="M140" s="29">
        <v>0</v>
      </c>
      <c r="N140" s="29">
        <f t="shared" si="23"/>
        <v>0</v>
      </c>
      <c r="P140" s="9">
        <f t="shared" si="16"/>
        <v>0</v>
      </c>
      <c r="Q140" s="9">
        <f t="shared" si="17"/>
        <v>0</v>
      </c>
    </row>
    <row r="141" spans="2:17" x14ac:dyDescent="0.25">
      <c r="B141" s="10">
        <v>47</v>
      </c>
      <c r="C141" s="9">
        <v>0</v>
      </c>
      <c r="D141" s="9">
        <f t="shared" si="19"/>
        <v>0</v>
      </c>
      <c r="E141" s="29">
        <f t="shared" si="14"/>
        <v>0</v>
      </c>
      <c r="F141" s="29">
        <v>0</v>
      </c>
      <c r="G141" s="9">
        <f t="shared" si="20"/>
        <v>0</v>
      </c>
      <c r="H141" s="9">
        <f t="shared" si="18"/>
        <v>0</v>
      </c>
      <c r="I141" s="29">
        <f t="shared" si="21"/>
        <v>0</v>
      </c>
      <c r="J141" s="29">
        <v>0</v>
      </c>
      <c r="K141" s="9">
        <f t="shared" si="22"/>
        <v>0</v>
      </c>
      <c r="L141" s="9">
        <v>0</v>
      </c>
      <c r="M141" s="29">
        <v>0</v>
      </c>
      <c r="N141" s="29">
        <f t="shared" si="23"/>
        <v>0</v>
      </c>
      <c r="P141" s="9">
        <f t="shared" si="16"/>
        <v>0</v>
      </c>
      <c r="Q141" s="9">
        <f t="shared" si="17"/>
        <v>0</v>
      </c>
    </row>
    <row r="142" spans="2:17" x14ac:dyDescent="0.25">
      <c r="B142" s="10">
        <v>48</v>
      </c>
      <c r="C142" s="9">
        <v>0</v>
      </c>
      <c r="D142" s="9">
        <f t="shared" si="19"/>
        <v>0</v>
      </c>
      <c r="E142" s="29">
        <f t="shared" si="14"/>
        <v>0</v>
      </c>
      <c r="F142" s="29">
        <v>0</v>
      </c>
      <c r="G142" s="9">
        <f t="shared" si="20"/>
        <v>0</v>
      </c>
      <c r="H142" s="9">
        <f t="shared" si="18"/>
        <v>0</v>
      </c>
      <c r="I142" s="29">
        <f t="shared" si="21"/>
        <v>0</v>
      </c>
      <c r="J142" s="29">
        <v>0</v>
      </c>
      <c r="K142" s="9">
        <f t="shared" si="22"/>
        <v>0</v>
      </c>
      <c r="L142" s="9">
        <v>0</v>
      </c>
      <c r="M142" s="29">
        <v>0</v>
      </c>
      <c r="N142" s="29">
        <f t="shared" si="23"/>
        <v>0</v>
      </c>
      <c r="P142" s="9">
        <f t="shared" si="16"/>
        <v>0</v>
      </c>
      <c r="Q142" s="9">
        <f t="shared" si="17"/>
        <v>0</v>
      </c>
    </row>
    <row r="143" spans="2:17" x14ac:dyDescent="0.25">
      <c r="B143" s="10">
        <v>49</v>
      </c>
      <c r="C143" s="9">
        <v>0</v>
      </c>
      <c r="D143" s="9">
        <f t="shared" si="19"/>
        <v>0</v>
      </c>
      <c r="E143" s="29">
        <f t="shared" si="14"/>
        <v>0</v>
      </c>
      <c r="F143" s="29">
        <v>0</v>
      </c>
      <c r="G143" s="9">
        <f t="shared" si="20"/>
        <v>0</v>
      </c>
      <c r="H143" s="9">
        <f t="shared" si="18"/>
        <v>0</v>
      </c>
      <c r="I143" s="29">
        <f t="shared" si="21"/>
        <v>0</v>
      </c>
      <c r="J143" s="29">
        <v>0</v>
      </c>
      <c r="K143" s="9">
        <f t="shared" si="22"/>
        <v>0</v>
      </c>
      <c r="L143" s="9">
        <v>0</v>
      </c>
      <c r="M143" s="29">
        <v>0</v>
      </c>
      <c r="N143" s="29">
        <f t="shared" si="23"/>
        <v>0</v>
      </c>
      <c r="P143" s="9">
        <f t="shared" si="16"/>
        <v>0</v>
      </c>
      <c r="Q143" s="9">
        <f t="shared" si="17"/>
        <v>0</v>
      </c>
    </row>
    <row r="144" spans="2:17" x14ac:dyDescent="0.25">
      <c r="B144" s="10">
        <v>50</v>
      </c>
      <c r="C144" s="9">
        <v>0</v>
      </c>
      <c r="D144" s="9">
        <f t="shared" si="19"/>
        <v>0</v>
      </c>
      <c r="E144" s="29">
        <f t="shared" si="14"/>
        <v>0</v>
      </c>
      <c r="F144" s="29">
        <v>0</v>
      </c>
      <c r="G144" s="9">
        <f t="shared" si="20"/>
        <v>0</v>
      </c>
      <c r="H144" s="9">
        <f t="shared" si="18"/>
        <v>0</v>
      </c>
      <c r="I144" s="29">
        <f t="shared" si="21"/>
        <v>0</v>
      </c>
      <c r="J144" s="29">
        <v>0</v>
      </c>
      <c r="K144" s="9">
        <f t="shared" si="22"/>
        <v>0</v>
      </c>
      <c r="L144" s="9">
        <v>0</v>
      </c>
      <c r="M144" s="29">
        <v>0</v>
      </c>
      <c r="N144" s="29">
        <f t="shared" si="23"/>
        <v>0</v>
      </c>
      <c r="P144" s="9">
        <f t="shared" si="16"/>
        <v>0</v>
      </c>
      <c r="Q144" s="9">
        <f t="shared" si="17"/>
        <v>0</v>
      </c>
    </row>
    <row r="145" spans="2:17" x14ac:dyDescent="0.25">
      <c r="B145" s="10">
        <v>51</v>
      </c>
      <c r="C145" s="9">
        <v>0</v>
      </c>
      <c r="D145" s="9">
        <f t="shared" si="19"/>
        <v>0</v>
      </c>
      <c r="E145" s="29">
        <f t="shared" si="14"/>
        <v>0</v>
      </c>
      <c r="F145" s="29">
        <v>0</v>
      </c>
      <c r="G145" s="9">
        <f t="shared" si="20"/>
        <v>0</v>
      </c>
      <c r="H145" s="9">
        <f t="shared" si="18"/>
        <v>0</v>
      </c>
      <c r="I145" s="29">
        <f t="shared" si="21"/>
        <v>0</v>
      </c>
      <c r="J145" s="29">
        <v>0</v>
      </c>
      <c r="K145" s="9">
        <f t="shared" si="22"/>
        <v>0</v>
      </c>
      <c r="L145" s="9">
        <v>0</v>
      </c>
      <c r="M145" s="29">
        <v>0</v>
      </c>
      <c r="N145" s="29">
        <f t="shared" si="23"/>
        <v>0</v>
      </c>
      <c r="P145" s="9">
        <f t="shared" si="16"/>
        <v>0</v>
      </c>
      <c r="Q145" s="9">
        <f t="shared" si="17"/>
        <v>0</v>
      </c>
    </row>
    <row r="146" spans="2:17" x14ac:dyDescent="0.25">
      <c r="B146" s="10">
        <v>52</v>
      </c>
      <c r="C146" s="9">
        <v>0</v>
      </c>
      <c r="D146" s="9">
        <f t="shared" si="19"/>
        <v>0</v>
      </c>
      <c r="E146" s="29">
        <f t="shared" si="14"/>
        <v>0</v>
      </c>
      <c r="F146" s="29">
        <v>0</v>
      </c>
      <c r="G146" s="9">
        <f t="shared" si="20"/>
        <v>0</v>
      </c>
      <c r="H146" s="9">
        <f t="shared" si="18"/>
        <v>0</v>
      </c>
      <c r="I146" s="29">
        <f t="shared" si="21"/>
        <v>0</v>
      </c>
      <c r="J146" s="29">
        <v>0</v>
      </c>
      <c r="K146" s="9">
        <f t="shared" si="22"/>
        <v>0</v>
      </c>
      <c r="L146" s="9">
        <v>0</v>
      </c>
      <c r="M146" s="29">
        <v>0</v>
      </c>
      <c r="N146" s="29">
        <f t="shared" si="23"/>
        <v>0</v>
      </c>
      <c r="P146" s="9">
        <f t="shared" si="16"/>
        <v>0</v>
      </c>
      <c r="Q146" s="9">
        <f t="shared" si="17"/>
        <v>0</v>
      </c>
    </row>
    <row r="147" spans="2:17" x14ac:dyDescent="0.25">
      <c r="B147" s="10">
        <v>53</v>
      </c>
      <c r="C147" s="9">
        <v>0</v>
      </c>
      <c r="D147" s="9">
        <f t="shared" si="19"/>
        <v>0</v>
      </c>
      <c r="E147" s="29">
        <f t="shared" si="14"/>
        <v>0</v>
      </c>
      <c r="F147" s="29">
        <v>0</v>
      </c>
      <c r="G147" s="9">
        <f t="shared" si="20"/>
        <v>0</v>
      </c>
      <c r="H147" s="9">
        <f t="shared" si="18"/>
        <v>0</v>
      </c>
      <c r="I147" s="29">
        <f t="shared" si="21"/>
        <v>0</v>
      </c>
      <c r="J147" s="29">
        <v>0</v>
      </c>
      <c r="K147" s="9">
        <f t="shared" si="22"/>
        <v>0</v>
      </c>
      <c r="L147" s="9">
        <v>0</v>
      </c>
      <c r="M147" s="29">
        <v>0</v>
      </c>
      <c r="N147" s="29">
        <f t="shared" si="23"/>
        <v>0</v>
      </c>
      <c r="P147" s="9">
        <f t="shared" si="16"/>
        <v>0</v>
      </c>
      <c r="Q147" s="9">
        <f t="shared" si="17"/>
        <v>0</v>
      </c>
    </row>
    <row r="148" spans="2:17" x14ac:dyDescent="0.25">
      <c r="B148" s="10">
        <v>54</v>
      </c>
      <c r="C148" s="9">
        <v>0</v>
      </c>
      <c r="D148" s="9">
        <f t="shared" si="19"/>
        <v>0</v>
      </c>
      <c r="E148" s="29">
        <f t="shared" si="14"/>
        <v>0</v>
      </c>
      <c r="F148" s="29">
        <v>0</v>
      </c>
      <c r="G148" s="9">
        <f t="shared" si="20"/>
        <v>0</v>
      </c>
      <c r="H148" s="9">
        <f t="shared" si="18"/>
        <v>0</v>
      </c>
      <c r="I148" s="29">
        <f t="shared" si="21"/>
        <v>0</v>
      </c>
      <c r="J148" s="29">
        <v>0</v>
      </c>
      <c r="K148" s="9">
        <f t="shared" si="22"/>
        <v>0</v>
      </c>
      <c r="L148" s="9">
        <v>0</v>
      </c>
      <c r="M148" s="29">
        <v>0</v>
      </c>
      <c r="N148" s="29">
        <f t="shared" si="23"/>
        <v>0</v>
      </c>
      <c r="P148" s="9">
        <f t="shared" si="16"/>
        <v>0</v>
      </c>
      <c r="Q148" s="9">
        <f t="shared" si="17"/>
        <v>0</v>
      </c>
    </row>
    <row r="149" spans="2:17" x14ac:dyDescent="0.25">
      <c r="B149" s="10">
        <v>55</v>
      </c>
      <c r="C149" s="9">
        <v>0</v>
      </c>
      <c r="D149" s="9">
        <f t="shared" si="19"/>
        <v>0</v>
      </c>
      <c r="E149" s="29">
        <f t="shared" si="14"/>
        <v>0</v>
      </c>
      <c r="F149" s="29">
        <v>0</v>
      </c>
      <c r="G149" s="9">
        <f t="shared" si="20"/>
        <v>0</v>
      </c>
      <c r="H149" s="9">
        <f t="shared" si="18"/>
        <v>0</v>
      </c>
      <c r="I149" s="29">
        <f t="shared" si="21"/>
        <v>0</v>
      </c>
      <c r="J149" s="29">
        <v>0</v>
      </c>
      <c r="K149" s="9">
        <f t="shared" si="22"/>
        <v>0</v>
      </c>
      <c r="L149" s="9">
        <v>0</v>
      </c>
      <c r="M149" s="29">
        <v>0</v>
      </c>
      <c r="N149" s="29">
        <f t="shared" si="23"/>
        <v>0</v>
      </c>
      <c r="P149" s="9">
        <f t="shared" si="16"/>
        <v>0</v>
      </c>
      <c r="Q149" s="9">
        <f t="shared" si="17"/>
        <v>0</v>
      </c>
    </row>
    <row r="150" spans="2:17" x14ac:dyDescent="0.25">
      <c r="B150" s="10">
        <v>56</v>
      </c>
      <c r="C150" s="9">
        <v>0</v>
      </c>
      <c r="D150" s="9">
        <f t="shared" si="19"/>
        <v>0</v>
      </c>
      <c r="E150" s="29">
        <f t="shared" si="14"/>
        <v>0</v>
      </c>
      <c r="F150" s="29">
        <v>0</v>
      </c>
      <c r="G150" s="9">
        <f t="shared" si="20"/>
        <v>0</v>
      </c>
      <c r="H150" s="9">
        <f t="shared" si="18"/>
        <v>0</v>
      </c>
      <c r="I150" s="29">
        <f t="shared" si="21"/>
        <v>0</v>
      </c>
      <c r="J150" s="29">
        <v>0</v>
      </c>
      <c r="K150" s="9">
        <f t="shared" si="22"/>
        <v>0</v>
      </c>
      <c r="L150" s="9">
        <v>0</v>
      </c>
      <c r="M150" s="29">
        <v>0</v>
      </c>
      <c r="N150" s="29">
        <f t="shared" si="23"/>
        <v>0</v>
      </c>
      <c r="P150" s="9">
        <f t="shared" si="16"/>
        <v>0</v>
      </c>
      <c r="Q150" s="9">
        <f t="shared" si="17"/>
        <v>0</v>
      </c>
    </row>
    <row r="151" spans="2:17" x14ac:dyDescent="0.25">
      <c r="B151" s="10">
        <v>57</v>
      </c>
      <c r="C151" s="9">
        <v>0</v>
      </c>
      <c r="D151" s="9">
        <f t="shared" si="19"/>
        <v>0</v>
      </c>
      <c r="E151" s="29">
        <f t="shared" si="14"/>
        <v>0</v>
      </c>
      <c r="F151" s="29">
        <v>0</v>
      </c>
      <c r="G151" s="9">
        <f t="shared" si="20"/>
        <v>0</v>
      </c>
      <c r="H151" s="9">
        <f t="shared" si="18"/>
        <v>0</v>
      </c>
      <c r="I151" s="29">
        <f t="shared" si="21"/>
        <v>0</v>
      </c>
      <c r="J151" s="29">
        <v>0</v>
      </c>
      <c r="K151" s="9">
        <f t="shared" si="22"/>
        <v>0</v>
      </c>
      <c r="L151" s="9">
        <v>0</v>
      </c>
      <c r="M151" s="29">
        <v>0</v>
      </c>
      <c r="N151" s="29">
        <f t="shared" si="23"/>
        <v>0</v>
      </c>
      <c r="P151" s="9">
        <f t="shared" si="16"/>
        <v>0</v>
      </c>
      <c r="Q151" s="9">
        <f t="shared" si="17"/>
        <v>0</v>
      </c>
    </row>
    <row r="152" spans="2:17" x14ac:dyDescent="0.25">
      <c r="B152" s="10">
        <v>58</v>
      </c>
      <c r="C152" s="9">
        <v>0</v>
      </c>
      <c r="D152" s="9">
        <f t="shared" si="19"/>
        <v>0</v>
      </c>
      <c r="E152" s="29">
        <f t="shared" si="14"/>
        <v>0</v>
      </c>
      <c r="F152" s="29">
        <v>0</v>
      </c>
      <c r="G152" s="9">
        <f t="shared" si="20"/>
        <v>0</v>
      </c>
      <c r="H152" s="9">
        <f t="shared" si="18"/>
        <v>0</v>
      </c>
      <c r="I152" s="29">
        <f t="shared" si="21"/>
        <v>0</v>
      </c>
      <c r="J152" s="29">
        <v>0</v>
      </c>
      <c r="K152" s="9">
        <f t="shared" si="22"/>
        <v>0</v>
      </c>
      <c r="L152" s="9">
        <v>0</v>
      </c>
      <c r="M152" s="29">
        <v>0</v>
      </c>
      <c r="N152" s="29">
        <f t="shared" si="23"/>
        <v>0</v>
      </c>
      <c r="P152" s="9">
        <f t="shared" si="16"/>
        <v>0</v>
      </c>
      <c r="Q152" s="9">
        <f t="shared" si="17"/>
        <v>0</v>
      </c>
    </row>
    <row r="153" spans="2:17" x14ac:dyDescent="0.25">
      <c r="B153" s="10">
        <v>59</v>
      </c>
      <c r="C153" s="9">
        <v>0</v>
      </c>
      <c r="D153" s="9">
        <f t="shared" si="19"/>
        <v>0</v>
      </c>
      <c r="E153" s="29">
        <f t="shared" si="14"/>
        <v>0</v>
      </c>
      <c r="F153" s="29">
        <v>0</v>
      </c>
      <c r="G153" s="9">
        <f t="shared" si="20"/>
        <v>0</v>
      </c>
      <c r="H153" s="9">
        <f t="shared" si="18"/>
        <v>0</v>
      </c>
      <c r="I153" s="29">
        <f t="shared" si="21"/>
        <v>0</v>
      </c>
      <c r="J153" s="29">
        <v>0</v>
      </c>
      <c r="K153" s="9">
        <f t="shared" si="22"/>
        <v>0</v>
      </c>
      <c r="L153" s="9">
        <v>0</v>
      </c>
      <c r="M153" s="29">
        <v>0</v>
      </c>
      <c r="N153" s="29">
        <f t="shared" si="23"/>
        <v>0</v>
      </c>
      <c r="P153" s="9">
        <f t="shared" si="16"/>
        <v>0</v>
      </c>
      <c r="Q153" s="9">
        <f t="shared" si="17"/>
        <v>0</v>
      </c>
    </row>
    <row r="154" spans="2:17" x14ac:dyDescent="0.25">
      <c r="B154" s="10">
        <v>60</v>
      </c>
      <c r="C154" s="9">
        <v>0</v>
      </c>
      <c r="D154" s="9">
        <f t="shared" si="19"/>
        <v>0</v>
      </c>
      <c r="E154" s="29">
        <f t="shared" si="14"/>
        <v>0</v>
      </c>
      <c r="F154" s="29">
        <v>0</v>
      </c>
      <c r="G154" s="9">
        <f t="shared" si="20"/>
        <v>0</v>
      </c>
      <c r="H154" s="9">
        <f t="shared" si="18"/>
        <v>0</v>
      </c>
      <c r="I154" s="29">
        <f t="shared" si="21"/>
        <v>0</v>
      </c>
      <c r="J154" s="29">
        <v>0</v>
      </c>
      <c r="K154" s="9">
        <f t="shared" si="22"/>
        <v>0</v>
      </c>
      <c r="L154" s="9">
        <v>0</v>
      </c>
      <c r="M154" s="29">
        <v>0</v>
      </c>
      <c r="N154" s="29">
        <f t="shared" si="23"/>
        <v>0</v>
      </c>
      <c r="P154" s="31">
        <f t="shared" si="16"/>
        <v>0</v>
      </c>
      <c r="Q154" s="31">
        <f t="shared" si="17"/>
        <v>0</v>
      </c>
    </row>
    <row r="155" spans="2:17" x14ac:dyDescent="0.25">
      <c r="P155" s="30">
        <f>SUM(P95:P154)</f>
        <v>19033.450070768082</v>
      </c>
      <c r="Q155" s="30">
        <f>SUM(Q95:Q154)</f>
        <v>19033.450070768082</v>
      </c>
    </row>
    <row r="157" spans="2:17" x14ac:dyDescent="0.25">
      <c r="C157" s="26"/>
      <c r="D157" s="26"/>
      <c r="E157" s="26"/>
      <c r="F157" s="26"/>
      <c r="G157" s="26"/>
      <c r="H157" s="26"/>
      <c r="I157" s="26"/>
      <c r="J157" s="26"/>
      <c r="K157" s="26"/>
      <c r="L157" s="26"/>
      <c r="M157" s="26"/>
      <c r="N157" s="26"/>
    </row>
  </sheetData>
  <mergeCells count="38">
    <mergeCell ref="B93:B94"/>
    <mergeCell ref="B82:B83"/>
    <mergeCell ref="C82:D82"/>
    <mergeCell ref="E82:F82"/>
    <mergeCell ref="G82:H82"/>
    <mergeCell ref="C93:D93"/>
    <mergeCell ref="E93:F93"/>
    <mergeCell ref="B17:B18"/>
    <mergeCell ref="C17:C18"/>
    <mergeCell ref="D17:D18"/>
    <mergeCell ref="E17:E18"/>
    <mergeCell ref="F17:F18"/>
    <mergeCell ref="I93:J93"/>
    <mergeCell ref="M93:N93"/>
    <mergeCell ref="G93:H93"/>
    <mergeCell ref="L38:T38"/>
    <mergeCell ref="L39:T43"/>
    <mergeCell ref="M82:N82"/>
    <mergeCell ref="P93:Q93"/>
    <mergeCell ref="K93:L93"/>
    <mergeCell ref="K82:L82"/>
    <mergeCell ref="I82:J82"/>
    <mergeCell ref="B3:L4"/>
    <mergeCell ref="L17:T17"/>
    <mergeCell ref="L31:T31"/>
    <mergeCell ref="L18:T22"/>
    <mergeCell ref="L32:T36"/>
    <mergeCell ref="L24:T24"/>
    <mergeCell ref="L25:T29"/>
    <mergeCell ref="B9:C9"/>
    <mergeCell ref="B11:C11"/>
    <mergeCell ref="B12:C12"/>
    <mergeCell ref="B13:C13"/>
    <mergeCell ref="B7:C7"/>
    <mergeCell ref="B8:C8"/>
    <mergeCell ref="B10:C10"/>
    <mergeCell ref="G17:H17"/>
    <mergeCell ref="I17:J1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0D1D-DD95-48EA-84B4-17DB56F4F6EA}">
  <sheetPr>
    <tabColor theme="1" tint="0.249977111117893"/>
  </sheetPr>
  <dimension ref="A2:M24"/>
  <sheetViews>
    <sheetView workbookViewId="0">
      <selection activeCell="B16" sqref="B16"/>
    </sheetView>
  </sheetViews>
  <sheetFormatPr baseColWidth="10" defaultRowHeight="15" x14ac:dyDescent="0.25"/>
  <cols>
    <col min="1" max="1" width="3" style="1" customWidth="1"/>
    <col min="2" max="4" width="11" style="1" customWidth="1"/>
    <col min="5" max="16384" width="11.42578125" style="1"/>
  </cols>
  <sheetData>
    <row r="2" spans="1:13" s="51" customFormat="1" ht="23.25" x14ac:dyDescent="0.35">
      <c r="A2" s="54"/>
      <c r="B2" s="58" t="s">
        <v>20</v>
      </c>
      <c r="C2" s="46"/>
      <c r="D2" s="59"/>
      <c r="E2" s="56"/>
      <c r="F2" s="56"/>
      <c r="G2" s="56"/>
      <c r="H2" s="56"/>
      <c r="I2" s="56"/>
      <c r="J2" s="56"/>
      <c r="K2" s="56"/>
      <c r="L2" s="56"/>
      <c r="M2" s="56"/>
    </row>
    <row r="3" spans="1:13" s="19" customFormat="1" ht="15" customHeight="1" x14ac:dyDescent="0.25">
      <c r="B3" s="99"/>
      <c r="C3" s="99"/>
      <c r="D3" s="99"/>
      <c r="E3" s="99"/>
      <c r="F3" s="99"/>
      <c r="G3" s="99"/>
      <c r="H3" s="99"/>
      <c r="I3" s="99"/>
      <c r="J3" s="99"/>
      <c r="K3" s="99"/>
      <c r="L3" s="99"/>
      <c r="M3" s="20"/>
    </row>
    <row r="4" spans="1:13" s="19" customFormat="1" x14ac:dyDescent="0.25">
      <c r="B4" s="20"/>
      <c r="C4" s="20"/>
      <c r="D4" s="20"/>
      <c r="E4" s="20"/>
      <c r="F4" s="20"/>
      <c r="G4" s="20"/>
      <c r="H4" s="20"/>
      <c r="I4" s="20"/>
      <c r="J4" s="20"/>
      <c r="K4" s="20"/>
      <c r="L4" s="20"/>
      <c r="M4" s="20"/>
    </row>
    <row r="6" spans="1:13" ht="15" customHeight="1" x14ac:dyDescent="0.25">
      <c r="B6" s="100" t="s">
        <v>106</v>
      </c>
      <c r="C6" s="100"/>
      <c r="D6" s="100"/>
      <c r="E6" s="100"/>
      <c r="F6" s="100"/>
      <c r="G6" s="100"/>
      <c r="H6" s="100"/>
      <c r="I6" s="100"/>
      <c r="J6" s="32"/>
    </row>
    <row r="7" spans="1:13" x14ac:dyDescent="0.25">
      <c r="B7" s="100"/>
      <c r="C7" s="100"/>
      <c r="D7" s="100"/>
      <c r="E7" s="100"/>
      <c r="F7" s="100"/>
      <c r="G7" s="100"/>
      <c r="H7" s="100"/>
      <c r="I7" s="100"/>
      <c r="J7" s="32"/>
    </row>
    <row r="8" spans="1:13" x14ac:dyDescent="0.25">
      <c r="B8" s="32"/>
      <c r="C8" s="32"/>
      <c r="D8" s="32"/>
      <c r="E8" s="32"/>
      <c r="F8" s="32"/>
      <c r="G8" s="32"/>
      <c r="H8" s="32"/>
      <c r="I8" s="32"/>
      <c r="J8" s="32"/>
    </row>
    <row r="9" spans="1:13" x14ac:dyDescent="0.25">
      <c r="B9" s="27" t="s">
        <v>107</v>
      </c>
    </row>
    <row r="10" spans="1:13" x14ac:dyDescent="0.25">
      <c r="B10" s="1" t="s">
        <v>27</v>
      </c>
    </row>
    <row r="12" spans="1:13" x14ac:dyDescent="0.25">
      <c r="B12" s="1" t="s">
        <v>18</v>
      </c>
    </row>
    <row r="13" spans="1:13" x14ac:dyDescent="0.25">
      <c r="B13" s="1" t="s">
        <v>30</v>
      </c>
    </row>
    <row r="15" spans="1:13" x14ac:dyDescent="0.25">
      <c r="B15" s="1" t="s">
        <v>84</v>
      </c>
    </row>
    <row r="17" spans="1:13" x14ac:dyDescent="0.25">
      <c r="B17" s="1" t="s">
        <v>28</v>
      </c>
    </row>
    <row r="18" spans="1:13" x14ac:dyDescent="0.25">
      <c r="B18" s="1" t="s">
        <v>19</v>
      </c>
    </row>
    <row r="19" spans="1:13" x14ac:dyDescent="0.25">
      <c r="B19" s="1" t="s">
        <v>31</v>
      </c>
    </row>
    <row r="20" spans="1:13" x14ac:dyDescent="0.25">
      <c r="B20" s="1" t="s">
        <v>32</v>
      </c>
    </row>
    <row r="22" spans="1:13" s="19" customFormat="1" x14ac:dyDescent="0.25"/>
    <row r="23" spans="1:13" s="19" customFormat="1" x14ac:dyDescent="0.25"/>
    <row r="24" spans="1:13" s="51" customFormat="1" ht="15" customHeight="1" x14ac:dyDescent="0.35">
      <c r="A24" s="54"/>
      <c r="B24" s="58"/>
      <c r="C24" s="46"/>
      <c r="D24" s="59"/>
      <c r="E24" s="56"/>
      <c r="F24" s="56"/>
      <c r="G24" s="56"/>
      <c r="H24" s="56"/>
      <c r="I24" s="56"/>
      <c r="J24" s="56"/>
      <c r="K24" s="56"/>
      <c r="L24" s="56"/>
      <c r="M24" s="56"/>
    </row>
  </sheetData>
  <mergeCells count="2">
    <mergeCell ref="B3:L3"/>
    <mergeCell ref="B6:I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EABA-B4F1-4233-B15E-3554F9D706CD}">
  <dimension ref="A1:E11"/>
  <sheetViews>
    <sheetView workbookViewId="0">
      <selection activeCell="C4" sqref="C4"/>
    </sheetView>
  </sheetViews>
  <sheetFormatPr baseColWidth="10" defaultRowHeight="15" x14ac:dyDescent="0.25"/>
  <cols>
    <col min="2" max="2" width="20.140625" customWidth="1"/>
    <col min="3" max="3" width="30.7109375" customWidth="1"/>
    <col min="4" max="4" width="6.28515625" customWidth="1"/>
  </cols>
  <sheetData>
    <row r="1" spans="1:5" x14ac:dyDescent="0.25">
      <c r="A1" t="s">
        <v>3</v>
      </c>
      <c r="B1" t="s">
        <v>8</v>
      </c>
      <c r="E1">
        <v>5000</v>
      </c>
    </row>
    <row r="2" spans="1:5" x14ac:dyDescent="0.25">
      <c r="A2" t="s">
        <v>3</v>
      </c>
      <c r="B2" t="s">
        <v>4</v>
      </c>
      <c r="C2" t="s">
        <v>13</v>
      </c>
      <c r="D2" s="8">
        <v>0</v>
      </c>
      <c r="E2">
        <v>5</v>
      </c>
    </row>
    <row r="3" spans="1:5" x14ac:dyDescent="0.25">
      <c r="A3" t="s">
        <v>3</v>
      </c>
      <c r="B3" t="s">
        <v>4</v>
      </c>
      <c r="C3" t="s">
        <v>14</v>
      </c>
      <c r="D3" s="8">
        <v>500</v>
      </c>
      <c r="E3">
        <v>2.5</v>
      </c>
    </row>
    <row r="4" spans="1:5" x14ac:dyDescent="0.25">
      <c r="A4" t="s">
        <v>0</v>
      </c>
      <c r="B4" t="s">
        <v>2</v>
      </c>
      <c r="C4" s="4" t="s">
        <v>5</v>
      </c>
      <c r="D4" s="7">
        <v>0</v>
      </c>
      <c r="E4">
        <v>25000</v>
      </c>
    </row>
    <row r="5" spans="1:5" x14ac:dyDescent="0.25">
      <c r="A5" t="s">
        <v>0</v>
      </c>
      <c r="B5" t="s">
        <v>2</v>
      </c>
      <c r="C5" s="4" t="s">
        <v>6</v>
      </c>
      <c r="D5" s="7">
        <v>100</v>
      </c>
      <c r="E5">
        <v>40000</v>
      </c>
    </row>
    <row r="6" spans="1:5" x14ac:dyDescent="0.25">
      <c r="A6" t="s">
        <v>0</v>
      </c>
      <c r="B6" t="s">
        <v>2</v>
      </c>
      <c r="C6" s="4" t="s">
        <v>12</v>
      </c>
      <c r="D6" s="7">
        <v>1000</v>
      </c>
      <c r="E6">
        <v>60000</v>
      </c>
    </row>
    <row r="7" spans="1:5" x14ac:dyDescent="0.25">
      <c r="A7" t="s">
        <v>0</v>
      </c>
      <c r="B7" t="s">
        <v>2</v>
      </c>
      <c r="C7" s="4" t="s">
        <v>11</v>
      </c>
      <c r="D7" s="7">
        <v>5000</v>
      </c>
      <c r="E7">
        <v>80000</v>
      </c>
    </row>
    <row r="8" spans="1:5" x14ac:dyDescent="0.25">
      <c r="A8" t="s">
        <v>0</v>
      </c>
      <c r="B8" t="s">
        <v>7</v>
      </c>
      <c r="E8" s="5">
        <v>0.15</v>
      </c>
    </row>
    <row r="9" spans="1:5" x14ac:dyDescent="0.25">
      <c r="A9" t="s">
        <v>0</v>
      </c>
      <c r="B9" t="s">
        <v>8</v>
      </c>
      <c r="C9" t="s">
        <v>1</v>
      </c>
      <c r="E9">
        <v>10000</v>
      </c>
    </row>
    <row r="10" spans="1:5" x14ac:dyDescent="0.25">
      <c r="A10" t="s">
        <v>0</v>
      </c>
      <c r="B10" t="s">
        <v>8</v>
      </c>
      <c r="C10" t="s">
        <v>9</v>
      </c>
      <c r="E10">
        <v>20000</v>
      </c>
    </row>
    <row r="11" spans="1:5" x14ac:dyDescent="0.25">
      <c r="A11" t="s">
        <v>0</v>
      </c>
      <c r="B11" t="s">
        <v>8</v>
      </c>
      <c r="C11" t="s">
        <v>10</v>
      </c>
      <c r="E11">
        <v>40000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Info</vt:lpstr>
      <vt:lpstr>1. Posting Steps</vt:lpstr>
      <vt:lpstr>2. Template</vt:lpstr>
      <vt:lpstr>3. Contact</vt:lpstr>
      <vt:lpstr>Daten</vt:lpstr>
    </vt:vector>
  </TitlesOfParts>
  <Company>FISA Contavio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2021-01-04T22:19:42Z</dcterms:modified>
</cp:coreProperties>
</file>