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/>
  <xr:revisionPtr revIDLastSave="0" documentId="13_ncr:1_{8782633C-44ED-4B7F-BD45-1A4E7F7F0FE5}" xr6:coauthVersionLast="45" xr6:coauthVersionMax="45" xr10:uidLastSave="{00000000-0000-0000-0000-000000000000}"/>
  <bookViews>
    <workbookView xWindow="41565" yWindow="3165" windowWidth="19710" windowHeight="18315" xr2:uid="{00000000-000D-0000-FFFF-FFFF00000000}"/>
  </bookViews>
  <sheets>
    <sheet name="Info" sheetId="6" r:id="rId1"/>
    <sheet name="1. Disclosure Statements" sheetId="2" r:id="rId2"/>
    <sheet name="2. Example" sheetId="8" r:id="rId3"/>
    <sheet name="3. Contact" sheetId="5" r:id="rId4"/>
    <sheet name="Daten" sheetId="3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8" l="1"/>
  <c r="C85" i="8"/>
  <c r="N85" i="8" s="1"/>
  <c r="I78" i="8"/>
  <c r="J78" i="8" s="1"/>
  <c r="D154" i="8" s="1"/>
  <c r="E78" i="8"/>
  <c r="K154" i="8" s="1"/>
  <c r="D78" i="8"/>
  <c r="I77" i="8"/>
  <c r="E77" i="8"/>
  <c r="D77" i="8"/>
  <c r="G153" i="8" s="1"/>
  <c r="I76" i="8"/>
  <c r="E76" i="8"/>
  <c r="K152" i="8" s="1"/>
  <c r="D76" i="8"/>
  <c r="G152" i="8" s="1"/>
  <c r="I75" i="8"/>
  <c r="E75" i="8"/>
  <c r="K151" i="8" s="1"/>
  <c r="D75" i="8"/>
  <c r="G151" i="8" s="1"/>
  <c r="I74" i="8"/>
  <c r="E74" i="8"/>
  <c r="K150" i="8" s="1"/>
  <c r="D74" i="8"/>
  <c r="I73" i="8"/>
  <c r="E73" i="8"/>
  <c r="K149" i="8" s="1"/>
  <c r="D73" i="8"/>
  <c r="I72" i="8"/>
  <c r="E72" i="8"/>
  <c r="K148" i="8" s="1"/>
  <c r="D72" i="8"/>
  <c r="G148" i="8" s="1"/>
  <c r="I71" i="8"/>
  <c r="E71" i="8"/>
  <c r="K147" i="8" s="1"/>
  <c r="D71" i="8"/>
  <c r="G147" i="8" s="1"/>
  <c r="I70" i="8"/>
  <c r="E70" i="8"/>
  <c r="K146" i="8" s="1"/>
  <c r="D70" i="8"/>
  <c r="I69" i="8"/>
  <c r="E69" i="8"/>
  <c r="K145" i="8" s="1"/>
  <c r="D69" i="8"/>
  <c r="G145" i="8" s="1"/>
  <c r="I68" i="8"/>
  <c r="E68" i="8"/>
  <c r="D68" i="8"/>
  <c r="G144" i="8" s="1"/>
  <c r="I67" i="8"/>
  <c r="E67" i="8"/>
  <c r="K143" i="8" s="1"/>
  <c r="D67" i="8"/>
  <c r="E66" i="8"/>
  <c r="K142" i="8" s="1"/>
  <c r="D66" i="8"/>
  <c r="E65" i="8"/>
  <c r="K141" i="8" s="1"/>
  <c r="D65" i="8"/>
  <c r="E64" i="8"/>
  <c r="K140" i="8" s="1"/>
  <c r="D64" i="8"/>
  <c r="E63" i="8"/>
  <c r="D63" i="8"/>
  <c r="G139" i="8" s="1"/>
  <c r="E62" i="8"/>
  <c r="K138" i="8" s="1"/>
  <c r="D62" i="8"/>
  <c r="E61" i="8"/>
  <c r="K137" i="8" s="1"/>
  <c r="D61" i="8"/>
  <c r="G137" i="8" s="1"/>
  <c r="E60" i="8"/>
  <c r="K136" i="8" s="1"/>
  <c r="D60" i="8"/>
  <c r="E59" i="8"/>
  <c r="K135" i="8" s="1"/>
  <c r="D59" i="8"/>
  <c r="G135" i="8" s="1"/>
  <c r="E58" i="8"/>
  <c r="K134" i="8" s="1"/>
  <c r="D58" i="8"/>
  <c r="E57" i="8"/>
  <c r="K133" i="8" s="1"/>
  <c r="D57" i="8"/>
  <c r="E56" i="8"/>
  <c r="K132" i="8" s="1"/>
  <c r="D56" i="8"/>
  <c r="E55" i="8"/>
  <c r="K131" i="8" s="1"/>
  <c r="D55" i="8"/>
  <c r="G131" i="8" s="1"/>
  <c r="E54" i="8"/>
  <c r="K130" i="8" s="1"/>
  <c r="D54" i="8"/>
  <c r="E53" i="8"/>
  <c r="D53" i="8"/>
  <c r="G129" i="8" s="1"/>
  <c r="E52" i="8"/>
  <c r="K128" i="8" s="1"/>
  <c r="D52" i="8"/>
  <c r="E51" i="8"/>
  <c r="K127" i="8" s="1"/>
  <c r="D51" i="8"/>
  <c r="E50" i="8"/>
  <c r="K126" i="8" s="1"/>
  <c r="D50" i="8"/>
  <c r="E49" i="8"/>
  <c r="K125" i="8" s="1"/>
  <c r="D49" i="8"/>
  <c r="E48" i="8"/>
  <c r="K124" i="8" s="1"/>
  <c r="D48" i="8"/>
  <c r="E47" i="8"/>
  <c r="K123" i="8" s="1"/>
  <c r="D47" i="8"/>
  <c r="E46" i="8"/>
  <c r="K122" i="8" s="1"/>
  <c r="D46" i="8"/>
  <c r="E45" i="8"/>
  <c r="K121" i="8" s="1"/>
  <c r="D45" i="8"/>
  <c r="G121" i="8" s="1"/>
  <c r="E44" i="8"/>
  <c r="K120" i="8" s="1"/>
  <c r="D44" i="8"/>
  <c r="E43" i="8"/>
  <c r="K119" i="8" s="1"/>
  <c r="D43" i="8"/>
  <c r="G119" i="8" s="1"/>
  <c r="E42" i="8"/>
  <c r="K118" i="8" s="1"/>
  <c r="D42" i="8"/>
  <c r="E41" i="8"/>
  <c r="K117" i="8" s="1"/>
  <c r="D41" i="8"/>
  <c r="G117" i="8" s="1"/>
  <c r="E40" i="8"/>
  <c r="K116" i="8" s="1"/>
  <c r="D40" i="8"/>
  <c r="E39" i="8"/>
  <c r="K115" i="8" s="1"/>
  <c r="D39" i="8"/>
  <c r="G115" i="8" s="1"/>
  <c r="E38" i="8"/>
  <c r="K114" i="8" s="1"/>
  <c r="D38" i="8"/>
  <c r="E37" i="8"/>
  <c r="K113" i="8" s="1"/>
  <c r="D37" i="8"/>
  <c r="G113" i="8" s="1"/>
  <c r="E36" i="8"/>
  <c r="D36" i="8"/>
  <c r="G112" i="8" s="1"/>
  <c r="E35" i="8"/>
  <c r="K111" i="8" s="1"/>
  <c r="D35" i="8"/>
  <c r="E34" i="8"/>
  <c r="K110" i="8" s="1"/>
  <c r="D34" i="8"/>
  <c r="E33" i="8"/>
  <c r="K109" i="8" s="1"/>
  <c r="D33" i="8"/>
  <c r="E32" i="8"/>
  <c r="K108" i="8" s="1"/>
  <c r="D32" i="8"/>
  <c r="E31" i="8"/>
  <c r="K107" i="8" s="1"/>
  <c r="D31" i="8"/>
  <c r="E30" i="8"/>
  <c r="K106" i="8" s="1"/>
  <c r="D30" i="8"/>
  <c r="E29" i="8"/>
  <c r="K105" i="8" s="1"/>
  <c r="D29" i="8"/>
  <c r="E28" i="8"/>
  <c r="K104" i="8" s="1"/>
  <c r="D28" i="8"/>
  <c r="E27" i="8"/>
  <c r="K103" i="8" s="1"/>
  <c r="D27" i="8"/>
  <c r="G103" i="8" s="1"/>
  <c r="E26" i="8"/>
  <c r="K102" i="8" s="1"/>
  <c r="D26" i="8"/>
  <c r="E25" i="8"/>
  <c r="K101" i="8" s="1"/>
  <c r="D25" i="8"/>
  <c r="G101" i="8" s="1"/>
  <c r="E24" i="8"/>
  <c r="K100" i="8" s="1"/>
  <c r="D24" i="8"/>
  <c r="E23" i="8"/>
  <c r="K99" i="8" s="1"/>
  <c r="D23" i="8"/>
  <c r="G99" i="8" s="1"/>
  <c r="E22" i="8"/>
  <c r="K98" i="8" s="1"/>
  <c r="D22" i="8"/>
  <c r="N98" i="8" s="1"/>
  <c r="E21" i="8"/>
  <c r="K97" i="8" s="1"/>
  <c r="D21" i="8"/>
  <c r="E20" i="8"/>
  <c r="K96" i="8" s="1"/>
  <c r="D20" i="8"/>
  <c r="E19" i="8"/>
  <c r="D19" i="8"/>
  <c r="G95" i="8" s="1"/>
  <c r="C19" i="8"/>
  <c r="C20" i="8" s="1"/>
  <c r="N127" i="8" l="1"/>
  <c r="N116" i="8"/>
  <c r="N136" i="8"/>
  <c r="N147" i="8"/>
  <c r="J67" i="8"/>
  <c r="D143" i="8" s="1"/>
  <c r="E143" i="8" s="1"/>
  <c r="N148" i="8"/>
  <c r="J69" i="8"/>
  <c r="D145" i="8" s="1"/>
  <c r="J73" i="8"/>
  <c r="D149" i="8" s="1"/>
  <c r="E149" i="8" s="1"/>
  <c r="N143" i="8"/>
  <c r="N102" i="8"/>
  <c r="N120" i="8"/>
  <c r="J72" i="8"/>
  <c r="D148" i="8" s="1"/>
  <c r="E148" i="8" s="1"/>
  <c r="J76" i="8"/>
  <c r="D152" i="8" s="1"/>
  <c r="E152" i="8" s="1"/>
  <c r="J74" i="8"/>
  <c r="D150" i="8" s="1"/>
  <c r="N145" i="8"/>
  <c r="N115" i="8"/>
  <c r="N153" i="8"/>
  <c r="N119" i="8"/>
  <c r="N129" i="8"/>
  <c r="N113" i="8"/>
  <c r="K153" i="8"/>
  <c r="J71" i="8"/>
  <c r="D147" i="8" s="1"/>
  <c r="E147" i="8" s="1"/>
  <c r="J68" i="8"/>
  <c r="D144" i="8" s="1"/>
  <c r="E144" i="8" s="1"/>
  <c r="N152" i="8"/>
  <c r="C21" i="8"/>
  <c r="E150" i="8"/>
  <c r="E154" i="8"/>
  <c r="N100" i="8"/>
  <c r="G100" i="8"/>
  <c r="N106" i="8"/>
  <c r="K112" i="8"/>
  <c r="N112" i="8"/>
  <c r="N122" i="8"/>
  <c r="G122" i="8"/>
  <c r="G124" i="8"/>
  <c r="K144" i="8"/>
  <c r="N144" i="8"/>
  <c r="N146" i="8"/>
  <c r="G146" i="8"/>
  <c r="G120" i="8"/>
  <c r="N124" i="8"/>
  <c r="N151" i="8"/>
  <c r="N118" i="8"/>
  <c r="G118" i="8"/>
  <c r="N142" i="8"/>
  <c r="G142" i="8"/>
  <c r="K129" i="8"/>
  <c r="N104" i="8"/>
  <c r="G104" i="8"/>
  <c r="N128" i="8"/>
  <c r="G132" i="8"/>
  <c r="N134" i="8"/>
  <c r="G134" i="8"/>
  <c r="N138" i="8"/>
  <c r="G138" i="8"/>
  <c r="G149" i="8"/>
  <c r="N149" i="8"/>
  <c r="N111" i="8"/>
  <c r="N110" i="8"/>
  <c r="G110" i="8"/>
  <c r="G140" i="8"/>
  <c r="G105" i="8"/>
  <c r="N105" i="8"/>
  <c r="G107" i="8"/>
  <c r="N107" i="8"/>
  <c r="G111" i="8"/>
  <c r="J70" i="8"/>
  <c r="D146" i="8" s="1"/>
  <c r="N88" i="8"/>
  <c r="K88" i="8" s="1"/>
  <c r="K95" i="8"/>
  <c r="G97" i="8"/>
  <c r="N97" i="8"/>
  <c r="G109" i="8"/>
  <c r="N109" i="8"/>
  <c r="N135" i="8"/>
  <c r="G123" i="8"/>
  <c r="N123" i="8"/>
  <c r="G125" i="8"/>
  <c r="N125" i="8"/>
  <c r="G143" i="8"/>
  <c r="J75" i="8"/>
  <c r="D151" i="8" s="1"/>
  <c r="G136" i="8"/>
  <c r="N140" i="8"/>
  <c r="G127" i="8"/>
  <c r="N131" i="8"/>
  <c r="G133" i="8"/>
  <c r="N133" i="8"/>
  <c r="G141" i="8"/>
  <c r="N141" i="8"/>
  <c r="G102" i="8"/>
  <c r="N96" i="8"/>
  <c r="G96" i="8"/>
  <c r="G98" i="8"/>
  <c r="G106" i="8"/>
  <c r="N108" i="8"/>
  <c r="N114" i="8"/>
  <c r="G114" i="8"/>
  <c r="G116" i="8"/>
  <c r="K139" i="8"/>
  <c r="N139" i="8"/>
  <c r="E145" i="8"/>
  <c r="G128" i="8"/>
  <c r="N132" i="8"/>
  <c r="N130" i="8"/>
  <c r="G130" i="8"/>
  <c r="N95" i="8"/>
  <c r="N99" i="8"/>
  <c r="N101" i="8"/>
  <c r="N103" i="8"/>
  <c r="N150" i="8"/>
  <c r="G150" i="8"/>
  <c r="G108" i="8"/>
  <c r="N121" i="8"/>
  <c r="N137" i="8"/>
  <c r="J77" i="8"/>
  <c r="D153" i="8" s="1"/>
  <c r="N87" i="8"/>
  <c r="G87" i="8" s="1"/>
  <c r="N126" i="8"/>
  <c r="G126" i="8"/>
  <c r="N154" i="8"/>
  <c r="G154" i="8"/>
  <c r="N117" i="8"/>
  <c r="N52" i="8" l="1"/>
  <c r="N35" i="8"/>
  <c r="N53" i="8"/>
  <c r="N54" i="8"/>
  <c r="C22" i="8"/>
  <c r="E151" i="8"/>
  <c r="E153" i="8"/>
  <c r="E146" i="8"/>
  <c r="C23" i="8" l="1"/>
  <c r="C24" i="8" l="1"/>
  <c r="C25" i="8" l="1"/>
  <c r="C26" i="8" l="1"/>
  <c r="C27" i="8" l="1"/>
  <c r="C28" i="8" l="1"/>
  <c r="C29" i="8" l="1"/>
  <c r="C30" i="8" l="1"/>
  <c r="C31" i="8" l="1"/>
  <c r="C32" i="8" l="1"/>
  <c r="C33" i="8" l="1"/>
  <c r="C34" i="8" l="1"/>
  <c r="C35" i="8" l="1"/>
  <c r="C36" i="8" l="1"/>
  <c r="C37" i="8" l="1"/>
  <c r="C38" i="8" l="1"/>
  <c r="C39" i="8" l="1"/>
  <c r="C40" i="8" l="1"/>
  <c r="C41" i="8" l="1"/>
  <c r="C42" i="8" l="1"/>
  <c r="C43" i="8" l="1"/>
  <c r="C44" i="8" l="1"/>
  <c r="C45" i="8" l="1"/>
  <c r="C46" i="8" l="1"/>
  <c r="C47" i="8" l="1"/>
  <c r="C48" i="8" l="1"/>
  <c r="C49" i="8" l="1"/>
  <c r="C50" i="8" l="1"/>
  <c r="C51" i="8" l="1"/>
  <c r="C52" i="8" l="1"/>
  <c r="C53" i="8" l="1"/>
  <c r="C54" i="8" l="1"/>
  <c r="C55" i="8" l="1"/>
  <c r="C56" i="8" l="1"/>
  <c r="C57" i="8" l="1"/>
  <c r="C58" i="8" l="1"/>
  <c r="C59" i="8" l="1"/>
  <c r="C60" i="8" l="1"/>
  <c r="C61" i="8" l="1"/>
  <c r="C62" i="8" l="1"/>
  <c r="C63" i="8" l="1"/>
  <c r="C64" i="8" l="1"/>
  <c r="C65" i="8" l="1"/>
  <c r="C66" i="8" l="1"/>
  <c r="C67" i="8" l="1"/>
  <c r="C68" i="8" l="1"/>
  <c r="C69" i="8" l="1"/>
  <c r="C70" i="8" l="1"/>
  <c r="C71" i="8" l="1"/>
  <c r="C72" i="8" l="1"/>
  <c r="C73" i="8" l="1"/>
  <c r="C74" i="8" l="1"/>
  <c r="C75" i="8" l="1"/>
  <c r="C76" i="8" l="1"/>
  <c r="C77" i="8" l="1"/>
  <c r="C78" i="8" l="1"/>
  <c r="F77" i="8"/>
  <c r="G77" i="8" s="1"/>
  <c r="F73" i="8"/>
  <c r="G73" i="8" s="1"/>
  <c r="F78" i="8" l="1"/>
  <c r="G78" i="8" s="1"/>
  <c r="H78" i="8" s="1"/>
  <c r="I154" i="8" s="1"/>
  <c r="F21" i="8"/>
  <c r="G21" i="8" s="1"/>
  <c r="F20" i="8"/>
  <c r="G20" i="8" s="1"/>
  <c r="H20" i="8" s="1"/>
  <c r="I96" i="8" s="1"/>
  <c r="H96" i="8" s="1"/>
  <c r="F19" i="8"/>
  <c r="G19" i="8" s="1"/>
  <c r="F22" i="8"/>
  <c r="G22" i="8" s="1"/>
  <c r="F23" i="8"/>
  <c r="G23" i="8" s="1"/>
  <c r="F24" i="8"/>
  <c r="G24" i="8" s="1"/>
  <c r="F25" i="8"/>
  <c r="G25" i="8" s="1"/>
  <c r="F26" i="8"/>
  <c r="G26" i="8" s="1"/>
  <c r="F27" i="8"/>
  <c r="G27" i="8" s="1"/>
  <c r="F30" i="8"/>
  <c r="G30" i="8" s="1"/>
  <c r="F28" i="8"/>
  <c r="G28" i="8" s="1"/>
  <c r="F29" i="8"/>
  <c r="G29" i="8" s="1"/>
  <c r="F31" i="8"/>
  <c r="G31" i="8" s="1"/>
  <c r="F33" i="8"/>
  <c r="G33" i="8" s="1"/>
  <c r="F32" i="8"/>
  <c r="G32" i="8" s="1"/>
  <c r="F35" i="8"/>
  <c r="G35" i="8" s="1"/>
  <c r="F34" i="8"/>
  <c r="G34" i="8" s="1"/>
  <c r="F36" i="8"/>
  <c r="G36" i="8" s="1"/>
  <c r="F37" i="8"/>
  <c r="G37" i="8" s="1"/>
  <c r="F39" i="8"/>
  <c r="G39" i="8" s="1"/>
  <c r="F38" i="8"/>
  <c r="G38" i="8" s="1"/>
  <c r="F40" i="8"/>
  <c r="G40" i="8" s="1"/>
  <c r="F41" i="8"/>
  <c r="G41" i="8" s="1"/>
  <c r="F42" i="8"/>
  <c r="G42" i="8" s="1"/>
  <c r="F44" i="8"/>
  <c r="G44" i="8" s="1"/>
  <c r="F43" i="8"/>
  <c r="G43" i="8" s="1"/>
  <c r="H43" i="8" s="1"/>
  <c r="I119" i="8" s="1"/>
  <c r="F45" i="8"/>
  <c r="G45" i="8" s="1"/>
  <c r="F46" i="8"/>
  <c r="G46" i="8" s="1"/>
  <c r="F47" i="8"/>
  <c r="G47" i="8" s="1"/>
  <c r="F48" i="8"/>
  <c r="G48" i="8" s="1"/>
  <c r="F49" i="8"/>
  <c r="G49" i="8" s="1"/>
  <c r="F50" i="8"/>
  <c r="G50" i="8" s="1"/>
  <c r="F51" i="8"/>
  <c r="G51" i="8" s="1"/>
  <c r="F53" i="8"/>
  <c r="G53" i="8" s="1"/>
  <c r="F52" i="8"/>
  <c r="G52" i="8" s="1"/>
  <c r="F54" i="8"/>
  <c r="G54" i="8" s="1"/>
  <c r="F55" i="8"/>
  <c r="G55" i="8" s="1"/>
  <c r="F56" i="8"/>
  <c r="G56" i="8" s="1"/>
  <c r="F57" i="8"/>
  <c r="G57" i="8" s="1"/>
  <c r="F58" i="8"/>
  <c r="G58" i="8" s="1"/>
  <c r="F59" i="8"/>
  <c r="G59" i="8" s="1"/>
  <c r="F60" i="8"/>
  <c r="G60" i="8" s="1"/>
  <c r="F61" i="8"/>
  <c r="G61" i="8" s="1"/>
  <c r="F62" i="8"/>
  <c r="G62" i="8" s="1"/>
  <c r="F63" i="8"/>
  <c r="G63" i="8" s="1"/>
  <c r="F65" i="8"/>
  <c r="G65" i="8" s="1"/>
  <c r="F64" i="8"/>
  <c r="G64" i="8" s="1"/>
  <c r="F66" i="8"/>
  <c r="G66" i="8" s="1"/>
  <c r="F67" i="8"/>
  <c r="G67" i="8" s="1"/>
  <c r="F70" i="8"/>
  <c r="G70" i="8" s="1"/>
  <c r="F75" i="8"/>
  <c r="G75" i="8" s="1"/>
  <c r="F76" i="8"/>
  <c r="G76" i="8" s="1"/>
  <c r="H76" i="8" s="1"/>
  <c r="I152" i="8" s="1"/>
  <c r="F69" i="8"/>
  <c r="G69" i="8" s="1"/>
  <c r="F72" i="8"/>
  <c r="G72" i="8" s="1"/>
  <c r="H72" i="8" s="1"/>
  <c r="I148" i="8" s="1"/>
  <c r="F74" i="8"/>
  <c r="G74" i="8" s="1"/>
  <c r="F68" i="8"/>
  <c r="G68" i="8" s="1"/>
  <c r="F71" i="8"/>
  <c r="G71" i="8" s="1"/>
  <c r="H64" i="8" l="1"/>
  <c r="I140" i="8" s="1"/>
  <c r="H140" i="8" s="1"/>
  <c r="H52" i="8"/>
  <c r="I128" i="8" s="1"/>
  <c r="H38" i="8"/>
  <c r="I114" i="8" s="1"/>
  <c r="H114" i="8" s="1"/>
  <c r="H74" i="8"/>
  <c r="I150" i="8" s="1"/>
  <c r="H60" i="8"/>
  <c r="I136" i="8" s="1"/>
  <c r="H69" i="8"/>
  <c r="I145" i="8" s="1"/>
  <c r="H59" i="8"/>
  <c r="I135" i="8" s="1"/>
  <c r="H35" i="8"/>
  <c r="I111" i="8" s="1"/>
  <c r="H111" i="8" s="1"/>
  <c r="H71" i="8"/>
  <c r="I147" i="8" s="1"/>
  <c r="P147" i="8" s="1"/>
  <c r="H63" i="8"/>
  <c r="I139" i="8" s="1"/>
  <c r="H51" i="8"/>
  <c r="I127" i="8" s="1"/>
  <c r="H27" i="8"/>
  <c r="I103" i="8" s="1"/>
  <c r="H103" i="8" s="1"/>
  <c r="H68" i="8"/>
  <c r="I144" i="8" s="1"/>
  <c r="H144" i="8" s="1"/>
  <c r="Q144" i="8" s="1"/>
  <c r="H62" i="8"/>
  <c r="I138" i="8" s="1"/>
  <c r="H50" i="8"/>
  <c r="I126" i="8" s="1"/>
  <c r="H39" i="8"/>
  <c r="I115" i="8" s="1"/>
  <c r="H115" i="8" s="1"/>
  <c r="H26" i="8"/>
  <c r="I102" i="8" s="1"/>
  <c r="H102" i="8" s="1"/>
  <c r="H58" i="8"/>
  <c r="I134" i="8" s="1"/>
  <c r="H134" i="8" s="1"/>
  <c r="H46" i="8"/>
  <c r="I122" i="8" s="1"/>
  <c r="H122" i="8" s="1"/>
  <c r="H22" i="8"/>
  <c r="I98" i="8" s="1"/>
  <c r="H98" i="8" s="1"/>
  <c r="H45" i="8"/>
  <c r="I121" i="8" s="1"/>
  <c r="H121" i="8" s="1"/>
  <c r="H32" i="8"/>
  <c r="I108" i="8" s="1"/>
  <c r="H108" i="8" s="1"/>
  <c r="H29" i="8"/>
  <c r="I105" i="8" s="1"/>
  <c r="H105" i="8" s="1"/>
  <c r="H139" i="8"/>
  <c r="H127" i="8"/>
  <c r="H138" i="8"/>
  <c r="H126" i="8"/>
  <c r="H61" i="8"/>
  <c r="I137" i="8" s="1"/>
  <c r="H49" i="8"/>
  <c r="I125" i="8" s="1"/>
  <c r="H37" i="8"/>
  <c r="I113" i="8" s="1"/>
  <c r="H113" i="8" s="1"/>
  <c r="H25" i="8"/>
  <c r="I101" i="8" s="1"/>
  <c r="H101" i="8" s="1"/>
  <c r="H136" i="8"/>
  <c r="H48" i="8"/>
  <c r="I124" i="8" s="1"/>
  <c r="H36" i="8"/>
  <c r="I112" i="8" s="1"/>
  <c r="H112" i="8" s="1"/>
  <c r="H24" i="8"/>
  <c r="I100" i="8" s="1"/>
  <c r="H100" i="8" s="1"/>
  <c r="H135" i="8"/>
  <c r="H47" i="8"/>
  <c r="I123" i="8" s="1"/>
  <c r="H34" i="8"/>
  <c r="I110" i="8" s="1"/>
  <c r="H110" i="8" s="1"/>
  <c r="H23" i="8"/>
  <c r="I99" i="8" s="1"/>
  <c r="H99" i="8" s="1"/>
  <c r="H152" i="8"/>
  <c r="Q152" i="8" s="1"/>
  <c r="P152" i="8"/>
  <c r="H148" i="8"/>
  <c r="Q148" i="8" s="1"/>
  <c r="P148" i="8"/>
  <c r="I19" i="8"/>
  <c r="C84" i="8"/>
  <c r="H84" i="8" s="1"/>
  <c r="H19" i="8"/>
  <c r="I95" i="8" s="1"/>
  <c r="I86" i="8" s="1"/>
  <c r="H86" i="8" s="1"/>
  <c r="H119" i="8"/>
  <c r="H33" i="8"/>
  <c r="I109" i="8" s="1"/>
  <c r="H109" i="8" s="1"/>
  <c r="H70" i="8"/>
  <c r="I146" i="8" s="1"/>
  <c r="H44" i="8"/>
  <c r="I120" i="8" s="1"/>
  <c r="H31" i="8"/>
  <c r="I107" i="8" s="1"/>
  <c r="H21" i="8"/>
  <c r="I97" i="8" s="1"/>
  <c r="H97" i="8" s="1"/>
  <c r="H57" i="8"/>
  <c r="I133" i="8" s="1"/>
  <c r="H55" i="8"/>
  <c r="I131" i="8" s="1"/>
  <c r="H54" i="8"/>
  <c r="I130" i="8" s="1"/>
  <c r="H42" i="8"/>
  <c r="I118" i="8" s="1"/>
  <c r="H118" i="8" s="1"/>
  <c r="H154" i="8"/>
  <c r="Q154" i="8" s="1"/>
  <c r="P154" i="8"/>
  <c r="H145" i="8"/>
  <c r="Q145" i="8" s="1"/>
  <c r="P145" i="8"/>
  <c r="H75" i="8"/>
  <c r="I151" i="8" s="1"/>
  <c r="H67" i="8"/>
  <c r="I143" i="8" s="1"/>
  <c r="H128" i="8"/>
  <c r="H41" i="8"/>
  <c r="I117" i="8" s="1"/>
  <c r="H117" i="8" s="1"/>
  <c r="H28" i="8"/>
  <c r="I104" i="8" s="1"/>
  <c r="H104" i="8" s="1"/>
  <c r="H73" i="8"/>
  <c r="I149" i="8" s="1"/>
  <c r="H150" i="8"/>
  <c r="Q150" i="8" s="1"/>
  <c r="P150" i="8"/>
  <c r="H56" i="8"/>
  <c r="I132" i="8" s="1"/>
  <c r="H66" i="8"/>
  <c r="I142" i="8" s="1"/>
  <c r="H65" i="8"/>
  <c r="I141" i="8" s="1"/>
  <c r="H53" i="8"/>
  <c r="I129" i="8" s="1"/>
  <c r="H40" i="8"/>
  <c r="I116" i="8" s="1"/>
  <c r="H116" i="8" s="1"/>
  <c r="H30" i="8"/>
  <c r="I106" i="8" s="1"/>
  <c r="H106" i="8" s="1"/>
  <c r="H77" i="8"/>
  <c r="I153" i="8" s="1"/>
  <c r="H147" i="8" l="1"/>
  <c r="Q147" i="8" s="1"/>
  <c r="H107" i="8"/>
  <c r="N30" i="8"/>
  <c r="P144" i="8"/>
  <c r="H129" i="8"/>
  <c r="H125" i="8"/>
  <c r="H137" i="8"/>
  <c r="H142" i="8"/>
  <c r="H123" i="8"/>
  <c r="H141" i="8"/>
  <c r="H120" i="8"/>
  <c r="N45" i="8" s="1"/>
  <c r="H132" i="8"/>
  <c r="H133" i="8"/>
  <c r="I20" i="8"/>
  <c r="C95" i="8"/>
  <c r="H146" i="8"/>
  <c r="Q146" i="8" s="1"/>
  <c r="P146" i="8"/>
  <c r="H143" i="8"/>
  <c r="P143" i="8"/>
  <c r="H124" i="8"/>
  <c r="H151" i="8"/>
  <c r="Q151" i="8" s="1"/>
  <c r="P151" i="8"/>
  <c r="H130" i="8"/>
  <c r="H95" i="8"/>
  <c r="H149" i="8"/>
  <c r="Q149" i="8" s="1"/>
  <c r="P149" i="8"/>
  <c r="H153" i="8"/>
  <c r="Q153" i="8" s="1"/>
  <c r="P153" i="8"/>
  <c r="H131" i="8"/>
  <c r="Q143" i="8" l="1"/>
  <c r="N47" i="8"/>
  <c r="N46" i="8"/>
  <c r="I21" i="8"/>
  <c r="J20" i="8" s="1"/>
  <c r="D96" i="8" s="1"/>
  <c r="J19" i="8"/>
  <c r="Q96" i="8" l="1"/>
  <c r="E96" i="8"/>
  <c r="P96" i="8" s="1"/>
  <c r="D95" i="8"/>
  <c r="D89" i="8"/>
  <c r="E89" i="8" s="1"/>
  <c r="I22" i="8"/>
  <c r="J21" i="8" s="1"/>
  <c r="D97" i="8" s="1"/>
  <c r="E97" i="8" l="1"/>
  <c r="P97" i="8" s="1"/>
  <c r="Q97" i="8"/>
  <c r="Q95" i="8"/>
  <c r="E95" i="8"/>
  <c r="P95" i="8" s="1"/>
  <c r="I23" i="8"/>
  <c r="I24" i="8" l="1"/>
  <c r="J22" i="8"/>
  <c r="D98" i="8" s="1"/>
  <c r="E98" i="8" l="1"/>
  <c r="P98" i="8" s="1"/>
  <c r="Q98" i="8"/>
  <c r="I25" i="8"/>
  <c r="J24" i="8" s="1"/>
  <c r="D100" i="8" s="1"/>
  <c r="J23" i="8"/>
  <c r="D99" i="8" s="1"/>
  <c r="Q99" i="8" l="1"/>
  <c r="E99" i="8"/>
  <c r="P99" i="8" s="1"/>
  <c r="Q100" i="8"/>
  <c r="E100" i="8"/>
  <c r="P100" i="8" s="1"/>
  <c r="I26" i="8"/>
  <c r="J25" i="8" s="1"/>
  <c r="D101" i="8" s="1"/>
  <c r="E101" i="8" l="1"/>
  <c r="P101" i="8" s="1"/>
  <c r="Q101" i="8"/>
  <c r="I27" i="8"/>
  <c r="J26" i="8" s="1"/>
  <c r="D102" i="8" s="1"/>
  <c r="E102" i="8" l="1"/>
  <c r="P102" i="8" s="1"/>
  <c r="Q102" i="8"/>
  <c r="I28" i="8"/>
  <c r="I29" i="8" l="1"/>
  <c r="J28" i="8" s="1"/>
  <c r="D104" i="8" s="1"/>
  <c r="J27" i="8"/>
  <c r="D103" i="8" s="1"/>
  <c r="Q104" i="8" l="1"/>
  <c r="E104" i="8"/>
  <c r="P104" i="8" s="1"/>
  <c r="Q103" i="8"/>
  <c r="E103" i="8"/>
  <c r="P103" i="8" s="1"/>
  <c r="I30" i="8"/>
  <c r="J29" i="8" s="1"/>
  <c r="D105" i="8" s="1"/>
  <c r="E105" i="8" l="1"/>
  <c r="P105" i="8" s="1"/>
  <c r="Q105" i="8"/>
  <c r="I31" i="8"/>
  <c r="I32" i="8" l="1"/>
  <c r="J30" i="8"/>
  <c r="D106" i="8" s="1"/>
  <c r="E106" i="8" l="1"/>
  <c r="P106" i="8" s="1"/>
  <c r="Q106" i="8"/>
  <c r="I33" i="8"/>
  <c r="J32" i="8" s="1"/>
  <c r="D108" i="8" s="1"/>
  <c r="J31" i="8"/>
  <c r="D107" i="8" s="1"/>
  <c r="Q108" i="8" l="1"/>
  <c r="E108" i="8"/>
  <c r="P108" i="8" s="1"/>
  <c r="Q107" i="8"/>
  <c r="E107" i="8"/>
  <c r="P107" i="8" s="1"/>
  <c r="I34" i="8"/>
  <c r="I35" i="8" l="1"/>
  <c r="J33" i="8"/>
  <c r="D109" i="8" s="1"/>
  <c r="E109" i="8" l="1"/>
  <c r="P109" i="8" s="1"/>
  <c r="Q109" i="8"/>
  <c r="I36" i="8"/>
  <c r="J34" i="8"/>
  <c r="D110" i="8" s="1"/>
  <c r="I37" i="8" l="1"/>
  <c r="J36" i="8" s="1"/>
  <c r="Q110" i="8"/>
  <c r="E110" i="8"/>
  <c r="P110" i="8" s="1"/>
  <c r="J35" i="8"/>
  <c r="D111" i="8" s="1"/>
  <c r="D112" i="8" l="1"/>
  <c r="E112" i="8" s="1"/>
  <c r="P112" i="8" s="1"/>
  <c r="Q111" i="8"/>
  <c r="E111" i="8"/>
  <c r="P111" i="8" s="1"/>
  <c r="I38" i="8"/>
  <c r="J37" i="8" s="1"/>
  <c r="D113" i="8" s="1"/>
  <c r="Q112" i="8" l="1"/>
  <c r="E113" i="8"/>
  <c r="P113" i="8" s="1"/>
  <c r="Q113" i="8"/>
  <c r="I39" i="8"/>
  <c r="I40" i="8" l="1"/>
  <c r="J38" i="8"/>
  <c r="D114" i="8" l="1"/>
  <c r="Q114" i="8" s="1"/>
  <c r="I41" i="8"/>
  <c r="J39" i="8"/>
  <c r="D115" i="8" s="1"/>
  <c r="E114" i="8" l="1"/>
  <c r="P114" i="8" s="1"/>
  <c r="I42" i="8"/>
  <c r="Q115" i="8"/>
  <c r="E115" i="8"/>
  <c r="P115" i="8" s="1"/>
  <c r="J40" i="8"/>
  <c r="D116" i="8" s="1"/>
  <c r="I43" i="8" l="1"/>
  <c r="Q116" i="8"/>
  <c r="E116" i="8"/>
  <c r="P116" i="8" s="1"/>
  <c r="J41" i="8"/>
  <c r="D117" i="8" s="1"/>
  <c r="I44" i="8" l="1"/>
  <c r="I45" i="8" s="1"/>
  <c r="J42" i="8"/>
  <c r="D118" i="8" s="1"/>
  <c r="E117" i="8"/>
  <c r="P117" i="8" s="1"/>
  <c r="Q117" i="8"/>
  <c r="N20" i="8" l="1"/>
  <c r="N25" i="8"/>
  <c r="E118" i="8"/>
  <c r="P118" i="8" s="1"/>
  <c r="Q118" i="8"/>
  <c r="J44" i="8"/>
  <c r="D120" i="8" s="1"/>
  <c r="I46" i="8"/>
  <c r="I47" i="8" s="1"/>
  <c r="J43" i="8"/>
  <c r="D119" i="8" s="1"/>
  <c r="J46" i="8" l="1"/>
  <c r="D122" i="8" s="1"/>
  <c r="I48" i="8"/>
  <c r="E119" i="8"/>
  <c r="P119" i="8" s="1"/>
  <c r="Q119" i="8"/>
  <c r="J45" i="8"/>
  <c r="D121" i="8" s="1"/>
  <c r="E120" i="8"/>
  <c r="P120" i="8" s="1"/>
  <c r="Q120" i="8"/>
  <c r="E121" i="8" l="1"/>
  <c r="P121" i="8" s="1"/>
  <c r="Q121" i="8"/>
  <c r="I49" i="8"/>
  <c r="J47" i="8"/>
  <c r="E122" i="8"/>
  <c r="P122" i="8" s="1"/>
  <c r="Q122" i="8"/>
  <c r="D123" i="8" l="1"/>
  <c r="I50" i="8"/>
  <c r="J49" i="8" s="1"/>
  <c r="D125" i="8" s="1"/>
  <c r="J48" i="8"/>
  <c r="D124" i="8" s="1"/>
  <c r="E123" i="8"/>
  <c r="P123" i="8" s="1"/>
  <c r="Q123" i="8"/>
  <c r="E124" i="8" l="1"/>
  <c r="P124" i="8" s="1"/>
  <c r="Q124" i="8"/>
  <c r="E125" i="8"/>
  <c r="P125" i="8" s="1"/>
  <c r="Q125" i="8"/>
  <c r="I51" i="8"/>
  <c r="I52" i="8" l="1"/>
  <c r="J51" i="8" s="1"/>
  <c r="D127" i="8" s="1"/>
  <c r="J50" i="8"/>
  <c r="D126" i="8" s="1"/>
  <c r="E127" i="8" l="1"/>
  <c r="P127" i="8" s="1"/>
  <c r="Q127" i="8"/>
  <c r="E126" i="8"/>
  <c r="P126" i="8" s="1"/>
  <c r="Q126" i="8"/>
  <c r="I53" i="8"/>
  <c r="I54" i="8" l="1"/>
  <c r="J52" i="8"/>
  <c r="D128" i="8" s="1"/>
  <c r="I55" i="8" l="1"/>
  <c r="E128" i="8"/>
  <c r="P128" i="8" s="1"/>
  <c r="Q128" i="8"/>
  <c r="J53" i="8"/>
  <c r="D129" i="8" s="1"/>
  <c r="I56" i="8" l="1"/>
  <c r="J55" i="8" s="1"/>
  <c r="D131" i="8" s="1"/>
  <c r="J54" i="8"/>
  <c r="D130" i="8" s="1"/>
  <c r="E129" i="8"/>
  <c r="P129" i="8" s="1"/>
  <c r="Q129" i="8"/>
  <c r="E131" i="8" l="1"/>
  <c r="P131" i="8" s="1"/>
  <c r="Q131" i="8"/>
  <c r="Q130" i="8"/>
  <c r="E130" i="8"/>
  <c r="P130" i="8" s="1"/>
  <c r="I57" i="8"/>
  <c r="I58" i="8" l="1"/>
  <c r="J57" i="8"/>
  <c r="D133" i="8" s="1"/>
  <c r="J56" i="8"/>
  <c r="D132" i="8" s="1"/>
  <c r="E133" i="8" l="1"/>
  <c r="P133" i="8" s="1"/>
  <c r="Q133" i="8"/>
  <c r="E132" i="8"/>
  <c r="P132" i="8" s="1"/>
  <c r="Q132" i="8"/>
  <c r="I59" i="8"/>
  <c r="J59" i="8" l="1"/>
  <c r="D135" i="8" s="1"/>
  <c r="I60" i="8"/>
  <c r="I61" i="8" s="1"/>
  <c r="J58" i="8"/>
  <c r="D134" i="8" s="1"/>
  <c r="E135" i="8" l="1"/>
  <c r="P135" i="8" s="1"/>
  <c r="Q135" i="8"/>
  <c r="E134" i="8"/>
  <c r="P134" i="8" s="1"/>
  <c r="Q134" i="8"/>
  <c r="J60" i="8"/>
  <c r="D136" i="8" s="1"/>
  <c r="I62" i="8"/>
  <c r="I63" i="8" l="1"/>
  <c r="J61" i="8"/>
  <c r="D137" i="8" s="1"/>
  <c r="E136" i="8"/>
  <c r="P136" i="8" s="1"/>
  <c r="Q136" i="8"/>
  <c r="I64" i="8" l="1"/>
  <c r="J63" i="8" s="1"/>
  <c r="D139" i="8" s="1"/>
  <c r="E137" i="8"/>
  <c r="P137" i="8" s="1"/>
  <c r="Q137" i="8"/>
  <c r="J62" i="8"/>
  <c r="D138" i="8" s="1"/>
  <c r="E139" i="8" l="1"/>
  <c r="P139" i="8" s="1"/>
  <c r="Q139" i="8"/>
  <c r="E138" i="8"/>
  <c r="P138" i="8" s="1"/>
  <c r="Q138" i="8"/>
  <c r="I65" i="8"/>
  <c r="J64" i="8" s="1"/>
  <c r="D140" i="8" s="1"/>
  <c r="E140" i="8" l="1"/>
  <c r="P140" i="8" s="1"/>
  <c r="Q140" i="8"/>
  <c r="I66" i="8"/>
  <c r="J66" i="8" s="1"/>
  <c r="D142" i="8" s="1"/>
  <c r="E142" i="8" l="1"/>
  <c r="P142" i="8" s="1"/>
  <c r="Q142" i="8"/>
  <c r="J65" i="8"/>
  <c r="D141" i="8" s="1"/>
  <c r="E141" i="8" l="1"/>
  <c r="P141" i="8" s="1"/>
  <c r="Q141" i="8"/>
  <c r="Q155" i="8" s="1"/>
  <c r="P155" i="8"/>
</calcChain>
</file>

<file path=xl/sharedStrings.xml><?xml version="1.0" encoding="utf-8"?>
<sst xmlns="http://schemas.openxmlformats.org/spreadsheetml/2006/main" count="200" uniqueCount="126">
  <si>
    <t>Einmalig</t>
  </si>
  <si>
    <t>Gering</t>
  </si>
  <si>
    <t>Einmalzahlung</t>
  </si>
  <si>
    <t>Abo</t>
  </si>
  <si>
    <t>Monatliche Zahlung</t>
  </si>
  <si>
    <t>&lt; 100 Verträge</t>
  </si>
  <si>
    <t>&lt; 1000 Verträge</t>
  </si>
  <si>
    <t>Wartungsgebühr</t>
  </si>
  <si>
    <t>Implementierung</t>
  </si>
  <si>
    <t>Mittel</t>
  </si>
  <si>
    <t>Hoch</t>
  </si>
  <si>
    <t>&gt;= 5000 Verträge</t>
  </si>
  <si>
    <t>&gt; 5000 Verträge</t>
  </si>
  <si>
    <t>Pro Vertrag Verträge 1-500</t>
  </si>
  <si>
    <t>Pro Vertrag ab dem 500. Vertrag</t>
  </si>
  <si>
    <t>Name</t>
  </si>
  <si>
    <t>16.53j</t>
  </si>
  <si>
    <t>16.53a</t>
  </si>
  <si>
    <t>16.53b</t>
  </si>
  <si>
    <t>16.53g</t>
  </si>
  <si>
    <t>16.53h</t>
  </si>
  <si>
    <t>7.39</t>
  </si>
  <si>
    <t>16.94</t>
  </si>
  <si>
    <t>Soll</t>
  </si>
  <si>
    <t>Haben</t>
  </si>
  <si>
    <t>1. Nutzungsrecht Einbuchung</t>
  </si>
  <si>
    <t>2. Einbuchung initiale direkte Kosten</t>
  </si>
  <si>
    <t>3. Buchung des Zinsaufwands</t>
  </si>
  <si>
    <t>4. Buchung der Leasingzahlung</t>
  </si>
  <si>
    <t>5. Buchung der Nicht-Leasingzahlung</t>
  </si>
  <si>
    <t>6. Abschreibung Nutzungsrecht</t>
  </si>
  <si>
    <t>Check</t>
  </si>
  <si>
    <t>16.53c</t>
  </si>
  <si>
    <t>16.53d</t>
  </si>
  <si>
    <t>16.53e</t>
  </si>
  <si>
    <t>Stichtag oder Zeitraum</t>
  </si>
  <si>
    <t>Contavio by Financial Software Architects GmbH</t>
  </si>
  <si>
    <r>
      <rPr>
        <b/>
        <sz val="11"/>
        <color theme="1"/>
        <rFont val="Calibri"/>
        <family val="2"/>
        <scheme val="minor"/>
      </rPr>
      <t xml:space="preserve">Web: </t>
    </r>
    <r>
      <rPr>
        <sz val="11"/>
        <color theme="1"/>
        <rFont val="Calibri"/>
        <family val="2"/>
        <scheme val="minor"/>
      </rPr>
      <t>contavio.com</t>
    </r>
  </si>
  <si>
    <t>FISA - Financial Software Architects GmbH</t>
  </si>
  <si>
    <t>Friedenheimer Brücke 20</t>
  </si>
  <si>
    <t>Please do not hesitate to contact us in case of any questions regarding this template or if you are interested in a IFRS 16 software.</t>
  </si>
  <si>
    <t xml:space="preserve">Contavio - IFRS 16 Leases Software: </t>
  </si>
  <si>
    <t>https://contavio.com/feature/leasing-software</t>
  </si>
  <si>
    <r>
      <rPr>
        <b/>
        <sz val="11"/>
        <color theme="1"/>
        <rFont val="Calibri"/>
        <family val="2"/>
        <scheme val="minor"/>
      </rPr>
      <t xml:space="preserve">E-Mail: </t>
    </r>
    <r>
      <rPr>
        <sz val="11"/>
        <color theme="1"/>
        <rFont val="Calibri"/>
        <family val="2"/>
        <scheme val="minor"/>
      </rPr>
      <t>info@contavio.com</t>
    </r>
  </si>
  <si>
    <r>
      <rPr>
        <b/>
        <sz val="11"/>
        <color theme="1"/>
        <rFont val="Calibri"/>
        <family val="2"/>
        <scheme val="minor"/>
      </rPr>
      <t xml:space="preserve">Phone: </t>
    </r>
    <r>
      <rPr>
        <sz val="11"/>
        <color theme="1"/>
        <rFont val="Calibri"/>
        <family val="2"/>
        <scheme val="minor"/>
      </rPr>
      <t>+49 89 9974 0901 0 (German number - available worldwide)</t>
    </r>
  </si>
  <si>
    <t>80639 Munich</t>
  </si>
  <si>
    <t>Germany</t>
  </si>
  <si>
    <t>IFRS 16 Lessee Disclosure Statements</t>
  </si>
  <si>
    <t>Sheet 1: Disclosure Statements</t>
  </si>
  <si>
    <t>Use at your own risk. Always check the values before using them._x000D_
This file does not contain macros or images to increase compatibility.</t>
  </si>
  <si>
    <t>Sheet 2: Example</t>
  </si>
  <si>
    <t>Sheet 3: Contact</t>
  </si>
  <si>
    <t>This Excel spreadsheet contains the relevant IFRS 16 disclosure statements for lessee contracts.</t>
  </si>
  <si>
    <t>Right of Use Asset Value</t>
  </si>
  <si>
    <t>Right of Use Asset at the end of the period.</t>
  </si>
  <si>
    <t>Right of Use Asset Depreciation</t>
  </si>
  <si>
    <t>Value of the depreciation within the period.</t>
  </si>
  <si>
    <t>Lease Liability Value</t>
  </si>
  <si>
    <t>Lease Liability at the end of the period.</t>
  </si>
  <si>
    <t>Interest Expense</t>
  </si>
  <si>
    <t>Value of the interest expense within the period.</t>
  </si>
  <si>
    <t>Expense from Short Term Leasing Contracts</t>
  </si>
  <si>
    <t>Lease Expense/Payments from assets within the period where the short term practical expedient is applied.</t>
  </si>
  <si>
    <t>Expense from Low Value Leasing Contracts</t>
  </si>
  <si>
    <t>Lease Expense/Payments from assets within the period where the low value practical expedient is applied. Excluding assets where the short term rule from 15.53c is applied.</t>
  </si>
  <si>
    <t>Expense from variable Lease Payments</t>
  </si>
  <si>
    <t>Lease Expense/Payments from assets with variable lease payments within the period.</t>
  </si>
  <si>
    <t>Lease Payments</t>
  </si>
  <si>
    <t>Expense/Payments from assets within the period.</t>
  </si>
  <si>
    <t>Right of Use Asset Additions</t>
  </si>
  <si>
    <t>Right of Use Asset Additions within the period without depreciation with adjustments from modifications.</t>
  </si>
  <si>
    <t>Lease Liability Maturity</t>
  </si>
  <si>
    <t>Lease Payments Maturity</t>
  </si>
  <si>
    <t>Lease Liability based on the currently maintained contracts splitted into maturity periods. Starting from the end of the period.</t>
  </si>
  <si>
    <t>Lease Payments based on the currently maintained contracts splitted into maturity periods. Starting from the end of the period.</t>
  </si>
  <si>
    <t>Reference</t>
  </si>
  <si>
    <t>Description</t>
  </si>
  <si>
    <t>Closing value.</t>
  </si>
  <si>
    <t>Sum of all values during the period.</t>
  </si>
  <si>
    <t>Overview</t>
  </si>
  <si>
    <t>Lessee Disclosure Statements</t>
  </si>
  <si>
    <t>Optional: Not included in the IFRS 16 standard.</t>
  </si>
  <si>
    <t>Not defined under IFRS 16. Can be used for IFRS 7 and as a comparative figure for IFRS 16.94.</t>
  </si>
  <si>
    <t>Sum of all values starting at the end of the period.</t>
  </si>
  <si>
    <t>Start date</t>
  </si>
  <si>
    <t>Contract term in months</t>
  </si>
  <si>
    <t>Down payment for the lease</t>
  </si>
  <si>
    <t>Lease payment per month</t>
  </si>
  <si>
    <t>Service payment per month</t>
  </si>
  <si>
    <t>Discount rate</t>
  </si>
  <si>
    <t>This spreadsheet is limited to 60 months</t>
  </si>
  <si>
    <t>"Initial Direct Costs" based on the IFRS 16 Standard</t>
  </si>
  <si>
    <t>Month</t>
  </si>
  <si>
    <t>Date</t>
  </si>
  <si>
    <t>Lease payments</t>
  </si>
  <si>
    <t>Other payments</t>
  </si>
  <si>
    <t>Present Value</t>
  </si>
  <si>
    <t>Lease Liability</t>
  </si>
  <si>
    <t>Right of Use Asset</t>
  </si>
  <si>
    <t>Balance</t>
  </si>
  <si>
    <t>Reduction</t>
  </si>
  <si>
    <t>Depreciation</t>
  </si>
  <si>
    <t>Postings in the first month</t>
  </si>
  <si>
    <t>No</t>
  </si>
  <si>
    <t>Other Expense</t>
  </si>
  <si>
    <t>Cash or Lease Expense</t>
  </si>
  <si>
    <t>Debit</t>
  </si>
  <si>
    <t>Credit</t>
  </si>
  <si>
    <t>Postings aggregated per account for all months</t>
  </si>
  <si>
    <t>Disclosure Statments Example (Lessee contract)</t>
  </si>
  <si>
    <t>Contract data</t>
  </si>
  <si>
    <t>Calculation</t>
  </si>
  <si>
    <t>Value</t>
  </si>
  <si>
    <t>16.53j Right of Use Asset Value</t>
  </si>
  <si>
    <t>16.53a Right of Use Asset Depreciation</t>
  </si>
  <si>
    <t>16.53b Interest Expense</t>
  </si>
  <si>
    <t>16.53g Lease Payments</t>
  </si>
  <si>
    <t>16.53h Right of Use Asset Additions</t>
  </si>
  <si>
    <t>7.39 Lease Liability Maturity</t>
  </si>
  <si>
    <t>16.94 Lease Payments Maturity</t>
  </si>
  <si>
    <t>Payments</t>
  </si>
  <si>
    <t>Lease Liability 0-12m</t>
  </si>
  <si>
    <t>Lease Liability 13-24m</t>
  </si>
  <si>
    <t>Lease Liability &gt; 24m</t>
  </si>
  <si>
    <t>Disclosure Statement Examples for the FY 2020</t>
  </si>
  <si>
    <t>© 2018-2020 Contavio (Financial Software Architects GmbH / Munich, Deutschland)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</si>
</sst>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66E6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EF4F4"/>
        <bgColor indexed="64"/>
      </patternFill>
    </fill>
    <fill>
      <patternFill patternType="solid">
        <fgColor rgb="FF7F37DB"/>
        <bgColor indexed="64"/>
      </patternFill>
    </fill>
    <fill>
      <patternFill patternType="solid">
        <fgColor rgb="FF324BF2"/>
        <bgColor indexed="64"/>
      </patternFill>
    </fill>
    <fill>
      <patternFill patternType="solid">
        <fgColor rgb="FF2B7DFA"/>
        <bgColor indexed="64"/>
      </patternFill>
    </fill>
    <fill>
      <patternFill patternType="solid">
        <fgColor rgb="FF33A6FC"/>
        <bgColor indexed="64"/>
      </patternFill>
    </fill>
    <fill>
      <patternFill patternType="solid">
        <fgColor rgb="FF60D4FF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0" borderId="0" xfId="0" quotePrefix="1"/>
    <xf numFmtId="9" fontId="0" fillId="0" borderId="0" xfId="0" applyNumberFormat="1"/>
    <xf numFmtId="0" fontId="0" fillId="2" borderId="0" xfId="0" quotePrefix="1" applyFill="1"/>
    <xf numFmtId="0" fontId="3" fillId="0" borderId="0" xfId="0" quotePrefix="1" applyFont="1"/>
    <xf numFmtId="0" fontId="3" fillId="0" borderId="0" xfId="0" applyFont="1"/>
    <xf numFmtId="0" fontId="5" fillId="5" borderId="0" xfId="0" applyFont="1" applyFill="1"/>
    <xf numFmtId="0" fontId="0" fillId="5" borderId="0" xfId="0" applyFill="1"/>
    <xf numFmtId="0" fontId="0" fillId="4" borderId="0" xfId="0" applyFill="1"/>
    <xf numFmtId="0" fontId="0" fillId="4" borderId="0" xfId="0" applyFill="1" applyAlignment="1">
      <alignment horizontal="left" vertical="top" wrapText="1"/>
    </xf>
    <xf numFmtId="0" fontId="6" fillId="2" borderId="0" xfId="0" applyFont="1" applyFill="1"/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center"/>
    </xf>
    <xf numFmtId="0" fontId="9" fillId="2" borderId="0" xfId="0" applyFont="1" applyFill="1" applyAlignment="1">
      <alignment vertical="center"/>
    </xf>
    <xf numFmtId="0" fontId="0" fillId="2" borderId="1" xfId="0" applyFill="1" applyBorder="1" applyAlignment="1">
      <alignment vertical="top" wrapText="1"/>
    </xf>
    <xf numFmtId="0" fontId="0" fillId="4" borderId="0" xfId="0" applyFill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/>
    </xf>
    <xf numFmtId="0" fontId="0" fillId="6" borderId="1" xfId="0" applyFill="1" applyBorder="1" applyAlignment="1">
      <alignment vertical="top" wrapText="1"/>
    </xf>
    <xf numFmtId="0" fontId="4" fillId="5" borderId="0" xfId="0" applyFont="1" applyFill="1"/>
    <xf numFmtId="14" fontId="0" fillId="2" borderId="1" xfId="0" applyNumberFormat="1" applyFill="1" applyBorder="1"/>
    <xf numFmtId="0" fontId="12" fillId="2" borderId="0" xfId="0" applyFont="1" applyFill="1"/>
    <xf numFmtId="0" fontId="0" fillId="2" borderId="1" xfId="0" applyFill="1" applyBorder="1"/>
    <xf numFmtId="164" fontId="0" fillId="2" borderId="1" xfId="0" applyNumberFormat="1" applyFill="1" applyBorder="1"/>
    <xf numFmtId="10" fontId="0" fillId="2" borderId="1" xfId="0" applyNumberFormat="1" applyFill="1" applyBorder="1"/>
    <xf numFmtId="0" fontId="0" fillId="2" borderId="0" xfId="0" applyFill="1" applyBorder="1"/>
    <xf numFmtId="10" fontId="0" fillId="2" borderId="0" xfId="0" applyNumberFormat="1" applyFill="1" applyBorder="1"/>
    <xf numFmtId="0" fontId="0" fillId="2" borderId="0" xfId="0" applyFont="1" applyFill="1"/>
    <xf numFmtId="0" fontId="1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2" borderId="0" xfId="0" applyFill="1" applyBorder="1" applyAlignment="1">
      <alignment horizontal="center"/>
    </xf>
    <xf numFmtId="14" fontId="0" fillId="2" borderId="0" xfId="0" applyNumberFormat="1" applyFill="1" applyBorder="1" applyAlignment="1">
      <alignment horizontal="center"/>
    </xf>
    <xf numFmtId="164" fontId="0" fillId="2" borderId="0" xfId="0" applyNumberFormat="1" applyFill="1" applyBorder="1"/>
    <xf numFmtId="164" fontId="0" fillId="2" borderId="14" xfId="0" applyNumberFormat="1" applyFill="1" applyBorder="1"/>
    <xf numFmtId="164" fontId="6" fillId="2" borderId="13" xfId="0" applyNumberFormat="1" applyFont="1" applyFill="1" applyBorder="1"/>
    <xf numFmtId="164" fontId="0" fillId="2" borderId="0" xfId="0" applyNumberFormat="1" applyFill="1"/>
    <xf numFmtId="0" fontId="0" fillId="2" borderId="0" xfId="0" applyFill="1" applyBorder="1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164" fontId="6" fillId="2" borderId="10" xfId="0" applyNumberFormat="1" applyFont="1" applyFill="1" applyBorder="1" applyAlignment="1">
      <alignment vertical="top" wrapText="1"/>
    </xf>
    <xf numFmtId="0" fontId="0" fillId="4" borderId="0" xfId="0" applyFill="1" applyAlignment="1">
      <alignment horizontal="left" vertical="top" wrapText="1"/>
    </xf>
    <xf numFmtId="0" fontId="0" fillId="7" borderId="0" xfId="0" applyFill="1"/>
    <xf numFmtId="0" fontId="5" fillId="8" borderId="0" xfId="0" applyFont="1" applyFill="1" applyAlignment="1">
      <alignment vertical="center"/>
    </xf>
    <xf numFmtId="0" fontId="5" fillId="9" borderId="0" xfId="0" applyFont="1" applyFill="1"/>
    <xf numFmtId="0" fontId="5" fillId="10" borderId="0" xfId="0" applyFont="1" applyFill="1"/>
    <xf numFmtId="0" fontId="4" fillId="11" borderId="0" xfId="0" applyFont="1" applyFill="1"/>
    <xf numFmtId="0" fontId="0" fillId="11" borderId="0" xfId="0" applyFill="1"/>
    <xf numFmtId="0" fontId="4" fillId="8" borderId="0" xfId="0" applyFont="1" applyFill="1"/>
    <xf numFmtId="0" fontId="0" fillId="9" borderId="0" xfId="0" applyFill="1"/>
    <xf numFmtId="0" fontId="0" fillId="10" borderId="0" xfId="0" applyFill="1"/>
    <xf numFmtId="0" fontId="0" fillId="4" borderId="0" xfId="0" applyFill="1" applyAlignment="1">
      <alignment horizontal="left" vertical="top" wrapText="1"/>
    </xf>
    <xf numFmtId="0" fontId="5" fillId="8" borderId="0" xfId="0" applyFont="1" applyFill="1"/>
    <xf numFmtId="0" fontId="4" fillId="10" borderId="0" xfId="0" applyFont="1" applyFill="1"/>
    <xf numFmtId="0" fontId="1" fillId="9" borderId="1" xfId="0" applyFont="1" applyFill="1" applyBorder="1" applyAlignment="1">
      <alignment horizontal="left"/>
    </xf>
    <xf numFmtId="0" fontId="1" fillId="9" borderId="7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right"/>
    </xf>
    <xf numFmtId="0" fontId="10" fillId="2" borderId="0" xfId="0" applyFont="1" applyFill="1" applyAlignment="1">
      <alignment horizontal="left" vertical="top" wrapText="1"/>
    </xf>
    <xf numFmtId="0" fontId="11" fillId="2" borderId="0" xfId="1" applyFont="1" applyFill="1" applyAlignment="1">
      <alignment vertical="center"/>
    </xf>
    <xf numFmtId="0" fontId="0" fillId="4" borderId="0" xfId="0" applyFill="1" applyAlignment="1">
      <alignment horizontal="left" vertical="top" wrapText="1"/>
    </xf>
    <xf numFmtId="0" fontId="0" fillId="2" borderId="0" xfId="0" quotePrefix="1" applyFill="1" applyAlignment="1">
      <alignment horizontal="left" vertical="top" wrapText="1"/>
    </xf>
    <xf numFmtId="0" fontId="0" fillId="2" borderId="1" xfId="0" applyFill="1" applyBorder="1"/>
    <xf numFmtId="0" fontId="1" fillId="9" borderId="1" xfId="0" applyFont="1" applyFill="1" applyBorder="1" applyAlignment="1">
      <alignment horizontal="center"/>
    </xf>
    <xf numFmtId="0" fontId="1" fillId="9" borderId="5" xfId="0" applyFont="1" applyFill="1" applyBorder="1"/>
    <xf numFmtId="0" fontId="1" fillId="9" borderId="8" xfId="0" applyFont="1" applyFill="1" applyBorder="1"/>
    <xf numFmtId="0" fontId="1" fillId="9" borderId="6" xfId="0" applyFont="1" applyFill="1" applyBorder="1"/>
    <xf numFmtId="0" fontId="1" fillId="9" borderId="2" xfId="0" applyFont="1" applyFill="1" applyBorder="1" applyAlignment="1"/>
    <xf numFmtId="0" fontId="1" fillId="9" borderId="3" xfId="0" applyFont="1" applyFill="1" applyBorder="1" applyAlignment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8" fillId="4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" fillId="9" borderId="1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/>
    <xf numFmtId="0" fontId="6" fillId="2" borderId="0" xfId="0" applyFont="1" applyFill="1"/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0" xfId="0" applyFill="1"/>
    <xf numFmtId="0" fontId="2" fillId="2" borderId="0" xfId="0" applyFont="1" applyFill="1"/>
    <xf numFmtId="0" fontId="12" fillId="2" borderId="0" xfId="0" applyFont="1" applyFill="1"/>
    <xf numFmtId="0" fontId="1" fillId="9" borderId="1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2B7DFA"/>
      <color rgb="FFF66E6E"/>
      <color rgb="FFFEF4F4"/>
      <color rgb="FFFEECEC"/>
      <color rgb="FFFDDBDB"/>
      <color rgb="FFD304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4726</xdr:colOff>
      <xdr:row>6</xdr:row>
      <xdr:rowOff>128550</xdr:rowOff>
    </xdr:from>
    <xdr:to>
      <xdr:col>2</xdr:col>
      <xdr:colOff>42155</xdr:colOff>
      <xdr:row>8</xdr:row>
      <xdr:rowOff>73800</xdr:rowOff>
    </xdr:to>
    <xdr:pic>
      <xdr:nvPicPr>
        <xdr:cNvPr id="4" name="Grafik 3" descr="Glühlampe">
          <a:extLst>
            <a:ext uri="{FF2B5EF4-FFF2-40B4-BE49-F238E27FC236}">
              <a16:creationId xmlns:a16="http://schemas.microsoft.com/office/drawing/2014/main" id="{2BA95118-7853-4392-B23F-55AAB832E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04751" y="1785900"/>
          <a:ext cx="466054" cy="535800"/>
        </a:xfrm>
        <a:prstGeom prst="rect">
          <a:avLst/>
        </a:prstGeom>
      </xdr:spPr>
    </xdr:pic>
    <xdr:clientData/>
  </xdr:twoCellAnchor>
  <xdr:oneCellAnchor>
    <xdr:from>
      <xdr:col>0</xdr:col>
      <xdr:colOff>342900</xdr:colOff>
      <xdr:row>10</xdr:row>
      <xdr:rowOff>323850</xdr:rowOff>
    </xdr:from>
    <xdr:ext cx="536400" cy="536400"/>
    <xdr:pic>
      <xdr:nvPicPr>
        <xdr:cNvPr id="6" name="Grafik 5" descr="Gebäude">
          <a:extLst>
            <a:ext uri="{FF2B5EF4-FFF2-40B4-BE49-F238E27FC236}">
              <a16:creationId xmlns:a16="http://schemas.microsoft.com/office/drawing/2014/main" id="{7C47FEF8-6841-49E9-B187-634B3C1FF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42900" y="3248025"/>
          <a:ext cx="536400" cy="536400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8</xdr:row>
      <xdr:rowOff>342900</xdr:rowOff>
    </xdr:from>
    <xdr:to>
      <xdr:col>2</xdr:col>
      <xdr:colOff>37429</xdr:colOff>
      <xdr:row>10</xdr:row>
      <xdr:rowOff>78600</xdr:rowOff>
    </xdr:to>
    <xdr:pic>
      <xdr:nvPicPr>
        <xdr:cNvPr id="7" name="Grafik 6" descr="Rechner">
          <a:extLst>
            <a:ext uri="{FF2B5EF4-FFF2-40B4-BE49-F238E27FC236}">
              <a16:creationId xmlns:a16="http://schemas.microsoft.com/office/drawing/2014/main" id="{BB72EF20-96C1-4CF5-AB9C-FD36C2BE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00025" y="2381250"/>
          <a:ext cx="466054" cy="53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A3AE5-7712-4385-86C7-51DF6F2610D7}">
  <dimension ref="A2:P18"/>
  <sheetViews>
    <sheetView tabSelected="1" workbookViewId="0">
      <selection activeCell="B5" sqref="B5"/>
    </sheetView>
  </sheetViews>
  <sheetFormatPr baseColWidth="10" defaultRowHeight="15" x14ac:dyDescent="0.25"/>
  <cols>
    <col min="1" max="1" width="5.7109375" style="1" customWidth="1"/>
    <col min="2" max="2" width="6.42578125" style="1" customWidth="1"/>
    <col min="3" max="3" width="5.7109375" style="1" customWidth="1"/>
    <col min="4" max="5" width="18" style="1" customWidth="1"/>
    <col min="6" max="6" width="5.7109375" style="1" customWidth="1"/>
    <col min="7" max="8" width="18" style="1" customWidth="1"/>
    <col min="9" max="9" width="5.7109375" style="1" customWidth="1"/>
    <col min="10" max="11" width="18" style="1" customWidth="1"/>
    <col min="12" max="12" width="5.7109375" style="1" customWidth="1"/>
    <col min="13" max="14" width="18" style="1" customWidth="1"/>
    <col min="15" max="15" width="5.7109375" style="1" customWidth="1"/>
    <col min="16" max="17" width="18" style="1" customWidth="1"/>
    <col min="18" max="16384" width="11.42578125" style="1"/>
  </cols>
  <sheetData>
    <row r="2" spans="1:16" s="50" customFormat="1" ht="30" customHeight="1" x14ac:dyDescent="0.35">
      <c r="A2" s="45"/>
      <c r="B2" s="46" t="s">
        <v>47</v>
      </c>
      <c r="C2" s="47"/>
      <c r="D2" s="48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s="10" customFormat="1" ht="15" customHeight="1" x14ac:dyDescent="0.25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11"/>
    </row>
    <row r="4" spans="1:16" s="10" customFormat="1" x14ac:dyDescent="0.2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11"/>
    </row>
    <row r="5" spans="1:16" x14ac:dyDescent="0.25">
      <c r="B5" s="5"/>
      <c r="C5" s="5"/>
    </row>
    <row r="6" spans="1:16" ht="30.75" customHeight="1" x14ac:dyDescent="0.25">
      <c r="B6" s="63" t="s">
        <v>52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6" x14ac:dyDescent="0.25">
      <c r="B7" s="5"/>
      <c r="C7" s="5"/>
    </row>
    <row r="8" spans="1:16" s="14" customFormat="1" ht="31.5" customHeight="1" x14ac:dyDescent="0.25">
      <c r="B8" s="15"/>
      <c r="C8" s="61" t="s">
        <v>48</v>
      </c>
      <c r="D8" s="61"/>
      <c r="E8" s="61"/>
    </row>
    <row r="9" spans="1:16" s="14" customFormat="1" ht="31.5" customHeight="1" x14ac:dyDescent="0.25">
      <c r="B9" s="15"/>
      <c r="C9" s="15"/>
    </row>
    <row r="10" spans="1:16" s="14" customFormat="1" ht="31.5" customHeight="1" x14ac:dyDescent="0.25">
      <c r="B10" s="15"/>
      <c r="C10" s="61" t="s">
        <v>50</v>
      </c>
      <c r="D10" s="61"/>
      <c r="E10" s="61"/>
    </row>
    <row r="11" spans="1:16" s="14" customFormat="1" ht="31.5" customHeight="1" x14ac:dyDescent="0.25">
      <c r="B11" s="15"/>
      <c r="C11" s="15"/>
    </row>
    <row r="12" spans="1:16" s="14" customFormat="1" ht="31.5" customHeight="1" x14ac:dyDescent="0.25">
      <c r="B12" s="15"/>
      <c r="C12" s="61" t="s">
        <v>51</v>
      </c>
      <c r="D12" s="61"/>
      <c r="E12" s="61"/>
    </row>
    <row r="14" spans="1:16" ht="24" customHeight="1" x14ac:dyDescent="0.25">
      <c r="B14" s="60" t="s">
        <v>49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6" spans="1:16" s="10" customFormat="1" x14ac:dyDescent="0.25"/>
    <row r="17" spans="1:4" s="10" customFormat="1" x14ac:dyDescent="0.25"/>
    <row r="18" spans="1:4" s="50" customFormat="1" x14ac:dyDescent="0.25">
      <c r="A18" s="45"/>
      <c r="B18" s="51" t="s">
        <v>125</v>
      </c>
      <c r="C18" s="52"/>
      <c r="D18" s="53"/>
    </row>
  </sheetData>
  <mergeCells count="6">
    <mergeCell ref="C8:E8"/>
    <mergeCell ref="C10:E10"/>
    <mergeCell ref="B3:O4"/>
    <mergeCell ref="B6:M6"/>
    <mergeCell ref="C12:E12"/>
    <mergeCell ref="B14:M14"/>
  </mergeCells>
  <hyperlinks>
    <hyperlink ref="C8:E8" location="'1. Anhangangaben'!A1" display="Tab 1: Anhangangaben" xr:uid="{6A810183-485E-4661-8157-CF7F4309EC43}"/>
    <hyperlink ref="C10:E10" location="'2. Beispiel'!A1" display="Tab 2: Beispiel" xr:uid="{FEAEE3DC-353A-4948-B1A7-A7E7D78B0A92}"/>
    <hyperlink ref="C12:E12" location="'3. Kontakt'!A1" display="Tab 3: Kontakt" xr:uid="{84E9483F-F8B7-4842-90F1-6891F7129123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AAE58-E6DE-4B1C-ABE3-B650225E2878}">
  <sheetPr>
    <tabColor rgb="FF2B7DFA"/>
  </sheetPr>
  <dimension ref="B2:G18"/>
  <sheetViews>
    <sheetView workbookViewId="0">
      <selection activeCell="B5" sqref="B5"/>
    </sheetView>
  </sheetViews>
  <sheetFormatPr baseColWidth="10" defaultRowHeight="15" x14ac:dyDescent="0.25"/>
  <cols>
    <col min="1" max="1" width="3" style="1" customWidth="1"/>
    <col min="2" max="2" width="9.85546875" style="1" customWidth="1"/>
    <col min="3" max="3" width="30.42578125" style="1" customWidth="1"/>
    <col min="4" max="4" width="65.85546875" style="1" customWidth="1"/>
    <col min="5" max="5" width="55" style="1" customWidth="1"/>
    <col min="6" max="6" width="3.85546875" style="1" customWidth="1"/>
    <col min="7" max="7" width="73.7109375" style="1" customWidth="1"/>
    <col min="8" max="16384" width="11.42578125" style="1"/>
  </cols>
  <sheetData>
    <row r="2" spans="2:7" s="9" customFormat="1" ht="23.25" x14ac:dyDescent="0.35">
      <c r="B2" s="8" t="s">
        <v>80</v>
      </c>
      <c r="C2" s="8"/>
      <c r="D2" s="8"/>
      <c r="E2" s="8"/>
    </row>
    <row r="3" spans="2:7" s="10" customFormat="1" ht="15" customHeight="1" x14ac:dyDescent="0.25">
      <c r="B3" s="62"/>
      <c r="C3" s="62"/>
      <c r="D3" s="62"/>
      <c r="E3" s="44"/>
    </row>
    <row r="4" spans="2:7" s="10" customFormat="1" x14ac:dyDescent="0.25">
      <c r="B4" s="62"/>
      <c r="C4" s="62"/>
      <c r="D4" s="62"/>
      <c r="E4" s="44"/>
    </row>
    <row r="5" spans="2:7" x14ac:dyDescent="0.25">
      <c r="B5" s="5"/>
      <c r="C5" s="5"/>
      <c r="D5" s="5"/>
      <c r="E5" s="5"/>
    </row>
    <row r="6" spans="2:7" ht="23.25" x14ac:dyDescent="0.35">
      <c r="B6" s="2" t="s">
        <v>79</v>
      </c>
      <c r="C6" s="2"/>
      <c r="D6" s="2"/>
      <c r="E6" s="2"/>
    </row>
    <row r="7" spans="2:7" x14ac:dyDescent="0.25">
      <c r="B7" s="58" t="s">
        <v>75</v>
      </c>
      <c r="C7" s="57" t="s">
        <v>15</v>
      </c>
      <c r="D7" s="58" t="s">
        <v>76</v>
      </c>
      <c r="E7" s="58" t="s">
        <v>35</v>
      </c>
    </row>
    <row r="8" spans="2:7" ht="60" customHeight="1" x14ac:dyDescent="0.25">
      <c r="B8" s="19" t="s">
        <v>16</v>
      </c>
      <c r="C8" s="18" t="s">
        <v>53</v>
      </c>
      <c r="D8" s="16" t="s">
        <v>54</v>
      </c>
      <c r="E8" s="16" t="s">
        <v>77</v>
      </c>
    </row>
    <row r="9" spans="2:7" ht="60" customHeight="1" x14ac:dyDescent="0.25">
      <c r="B9" s="19" t="s">
        <v>17</v>
      </c>
      <c r="C9" s="18" t="s">
        <v>55</v>
      </c>
      <c r="D9" s="16" t="s">
        <v>56</v>
      </c>
      <c r="E9" s="16" t="s">
        <v>78</v>
      </c>
    </row>
    <row r="10" spans="2:7" ht="60" customHeight="1" x14ac:dyDescent="0.25">
      <c r="B10" s="19" t="s">
        <v>16</v>
      </c>
      <c r="C10" s="18" t="s">
        <v>57</v>
      </c>
      <c r="D10" s="16" t="s">
        <v>58</v>
      </c>
      <c r="E10" s="16" t="s">
        <v>77</v>
      </c>
      <c r="G10" s="20" t="s">
        <v>81</v>
      </c>
    </row>
    <row r="11" spans="2:7" ht="60" customHeight="1" x14ac:dyDescent="0.25">
      <c r="B11" s="19" t="s">
        <v>18</v>
      </c>
      <c r="C11" s="18" t="s">
        <v>59</v>
      </c>
      <c r="D11" s="16" t="s">
        <v>60</v>
      </c>
      <c r="E11" s="16" t="s">
        <v>78</v>
      </c>
    </row>
    <row r="12" spans="2:7" ht="60" customHeight="1" x14ac:dyDescent="0.25">
      <c r="B12" s="19" t="s">
        <v>32</v>
      </c>
      <c r="C12" s="18" t="s">
        <v>61</v>
      </c>
      <c r="D12" s="16" t="s">
        <v>62</v>
      </c>
      <c r="E12" s="16" t="s">
        <v>78</v>
      </c>
    </row>
    <row r="13" spans="2:7" ht="60" customHeight="1" x14ac:dyDescent="0.25">
      <c r="B13" s="19" t="s">
        <v>33</v>
      </c>
      <c r="C13" s="18" t="s">
        <v>63</v>
      </c>
      <c r="D13" s="16" t="s">
        <v>64</v>
      </c>
      <c r="E13" s="16" t="s">
        <v>78</v>
      </c>
    </row>
    <row r="14" spans="2:7" ht="60" customHeight="1" x14ac:dyDescent="0.25">
      <c r="B14" s="19" t="s">
        <v>34</v>
      </c>
      <c r="C14" s="18" t="s">
        <v>65</v>
      </c>
      <c r="D14" s="16" t="s">
        <v>66</v>
      </c>
      <c r="E14" s="16" t="s">
        <v>78</v>
      </c>
    </row>
    <row r="15" spans="2:7" ht="60" customHeight="1" x14ac:dyDescent="0.25">
      <c r="B15" s="19" t="s">
        <v>19</v>
      </c>
      <c r="C15" s="18" t="s">
        <v>67</v>
      </c>
      <c r="D15" s="16" t="s">
        <v>68</v>
      </c>
      <c r="E15" s="16" t="s">
        <v>78</v>
      </c>
    </row>
    <row r="16" spans="2:7" ht="60" customHeight="1" x14ac:dyDescent="0.25">
      <c r="B16" s="19" t="s">
        <v>20</v>
      </c>
      <c r="C16" s="18" t="s">
        <v>69</v>
      </c>
      <c r="D16" s="16" t="s">
        <v>70</v>
      </c>
      <c r="E16" s="16" t="s">
        <v>78</v>
      </c>
    </row>
    <row r="17" spans="2:7" ht="60" customHeight="1" x14ac:dyDescent="0.25">
      <c r="B17" s="19" t="s">
        <v>21</v>
      </c>
      <c r="C17" s="18" t="s">
        <v>71</v>
      </c>
      <c r="D17" s="16" t="s">
        <v>73</v>
      </c>
      <c r="E17" s="16" t="s">
        <v>83</v>
      </c>
      <c r="G17" s="20" t="s">
        <v>82</v>
      </c>
    </row>
    <row r="18" spans="2:7" ht="60" customHeight="1" x14ac:dyDescent="0.25">
      <c r="B18" s="19" t="s">
        <v>22</v>
      </c>
      <c r="C18" s="18" t="s">
        <v>72</v>
      </c>
      <c r="D18" s="16" t="s">
        <v>74</v>
      </c>
      <c r="E18" s="89" t="s">
        <v>83</v>
      </c>
    </row>
  </sheetData>
  <mergeCells count="1">
    <mergeCell ref="B3:D4"/>
  </mergeCells>
  <pageMargins left="0.7" right="0.7" top="0.78740157499999996" bottom="0.78740157499999996" header="0.3" footer="0.3"/>
  <pageSetup paperSize="9" orientation="portrait" r:id="rId1"/>
  <ignoredErrors>
    <ignoredError sqref="B17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613A1-1A20-49EA-B4B5-437A080D6E59}">
  <sheetPr>
    <tabColor rgb="FF2B7DFA"/>
  </sheetPr>
  <dimension ref="B2:T157"/>
  <sheetViews>
    <sheetView workbookViewId="0">
      <selection activeCell="B15" sqref="B15"/>
    </sheetView>
  </sheetViews>
  <sheetFormatPr baseColWidth="10" defaultRowHeight="15" x14ac:dyDescent="0.25"/>
  <cols>
    <col min="1" max="1" width="3" style="1" customWidth="1"/>
    <col min="2" max="2" width="9" style="1" customWidth="1"/>
    <col min="3" max="12" width="18" style="1" customWidth="1"/>
    <col min="13" max="13" width="21.140625" style="1" customWidth="1"/>
    <col min="14" max="14" width="18" style="1" customWidth="1"/>
    <col min="15" max="16384" width="11.42578125" style="1"/>
  </cols>
  <sheetData>
    <row r="2" spans="2:20" s="9" customFormat="1" ht="23.25" x14ac:dyDescent="0.35">
      <c r="B2" s="8" t="s">
        <v>109</v>
      </c>
      <c r="C2" s="8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2:20" s="10" customFormat="1" ht="15" customHeight="1" x14ac:dyDescent="0.25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17"/>
    </row>
    <row r="4" spans="2:20" s="10" customFormat="1" x14ac:dyDescent="0.2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17"/>
    </row>
    <row r="6" spans="2:20" ht="23.25" x14ac:dyDescent="0.35">
      <c r="B6" s="91" t="s">
        <v>110</v>
      </c>
    </row>
    <row r="7" spans="2:20" x14ac:dyDescent="0.25">
      <c r="B7" s="69" t="s">
        <v>15</v>
      </c>
      <c r="C7" s="70"/>
      <c r="D7" s="59" t="s">
        <v>112</v>
      </c>
    </row>
    <row r="8" spans="2:20" x14ac:dyDescent="0.25">
      <c r="B8" s="64" t="s">
        <v>84</v>
      </c>
      <c r="C8" s="64"/>
      <c r="D8" s="22">
        <v>43466</v>
      </c>
      <c r="E8" s="23"/>
    </row>
    <row r="9" spans="2:20" x14ac:dyDescent="0.25">
      <c r="B9" s="64" t="s">
        <v>85</v>
      </c>
      <c r="C9" s="64"/>
      <c r="D9" s="24">
        <v>48</v>
      </c>
      <c r="E9" s="92" t="s">
        <v>90</v>
      </c>
    </row>
    <row r="10" spans="2:20" x14ac:dyDescent="0.25">
      <c r="B10" s="64" t="s">
        <v>86</v>
      </c>
      <c r="C10" s="64"/>
      <c r="D10" s="25">
        <v>1000</v>
      </c>
      <c r="E10" s="92" t="s">
        <v>91</v>
      </c>
    </row>
    <row r="11" spans="2:20" x14ac:dyDescent="0.25">
      <c r="B11" s="64" t="s">
        <v>87</v>
      </c>
      <c r="C11" s="64"/>
      <c r="D11" s="25">
        <v>250</v>
      </c>
    </row>
    <row r="12" spans="2:20" x14ac:dyDescent="0.25">
      <c r="B12" s="64" t="s">
        <v>88</v>
      </c>
      <c r="C12" s="64"/>
      <c r="D12" s="25">
        <v>50</v>
      </c>
    </row>
    <row r="13" spans="2:20" x14ac:dyDescent="0.25">
      <c r="B13" s="64" t="s">
        <v>89</v>
      </c>
      <c r="C13" s="64"/>
      <c r="D13" s="26">
        <v>0.03</v>
      </c>
    </row>
    <row r="14" spans="2:20" x14ac:dyDescent="0.25">
      <c r="B14" s="27"/>
      <c r="C14" s="27"/>
      <c r="D14" s="28"/>
    </row>
    <row r="16" spans="2:20" ht="23.25" x14ac:dyDescent="0.35">
      <c r="B16" s="91" t="s">
        <v>111</v>
      </c>
      <c r="L16" s="2" t="s">
        <v>124</v>
      </c>
      <c r="M16" s="29"/>
      <c r="N16" s="29"/>
      <c r="O16" s="29"/>
      <c r="P16" s="29"/>
      <c r="Q16" s="29"/>
      <c r="R16" s="29"/>
      <c r="S16" s="29"/>
      <c r="T16" s="29"/>
    </row>
    <row r="17" spans="2:20" s="29" customFormat="1" x14ac:dyDescent="0.25">
      <c r="B17" s="65" t="s">
        <v>92</v>
      </c>
      <c r="C17" s="65" t="s">
        <v>93</v>
      </c>
      <c r="D17" s="65" t="s">
        <v>94</v>
      </c>
      <c r="E17" s="65" t="s">
        <v>95</v>
      </c>
      <c r="F17" s="65" t="s">
        <v>96</v>
      </c>
      <c r="G17" s="65" t="s">
        <v>97</v>
      </c>
      <c r="H17" s="65"/>
      <c r="I17" s="65" t="s">
        <v>98</v>
      </c>
      <c r="J17" s="65"/>
      <c r="L17" s="66" t="s">
        <v>113</v>
      </c>
      <c r="M17" s="67"/>
      <c r="N17" s="67"/>
      <c r="O17" s="67"/>
      <c r="P17" s="67"/>
      <c r="Q17" s="67"/>
      <c r="R17" s="67"/>
      <c r="S17" s="67"/>
      <c r="T17" s="68"/>
    </row>
    <row r="18" spans="2:20" x14ac:dyDescent="0.25">
      <c r="B18" s="65"/>
      <c r="C18" s="65"/>
      <c r="D18" s="65"/>
      <c r="E18" s="65"/>
      <c r="F18" s="65"/>
      <c r="G18" s="93" t="s">
        <v>99</v>
      </c>
      <c r="H18" s="93" t="s">
        <v>100</v>
      </c>
      <c r="I18" s="93" t="s">
        <v>99</v>
      </c>
      <c r="J18" s="93" t="s">
        <v>101</v>
      </c>
      <c r="L18" s="75" t="s">
        <v>54</v>
      </c>
      <c r="M18" s="76"/>
      <c r="N18" s="76"/>
      <c r="O18" s="76"/>
      <c r="P18" s="76"/>
      <c r="Q18" s="76"/>
      <c r="R18" s="76"/>
      <c r="S18" s="76"/>
      <c r="T18" s="77"/>
    </row>
    <row r="19" spans="2:20" ht="15" customHeight="1" x14ac:dyDescent="0.25">
      <c r="B19" s="31">
        <v>1</v>
      </c>
      <c r="C19" s="32">
        <f>D8</f>
        <v>43466</v>
      </c>
      <c r="D19" s="25">
        <f>IF(B19&lt;=D$9,$D$11,0)</f>
        <v>250</v>
      </c>
      <c r="E19" s="25">
        <f>IF(B19&lt;=D$9,$D$12,0)</f>
        <v>50</v>
      </c>
      <c r="F19" s="33">
        <f>XNPV($D$13,$D19:$D$78,$C19:$C$78)</f>
        <v>11331.77330135965</v>
      </c>
      <c r="G19" s="25">
        <f t="shared" ref="G19:G78" si="0">F19</f>
        <v>11331.77330135965</v>
      </c>
      <c r="H19" s="25">
        <f t="shared" ref="H19:H77" si="1">G19-G20</f>
        <v>222.14454996281711</v>
      </c>
      <c r="I19" s="33">
        <f>($G19+$D$10)</f>
        <v>12331.77330135965</v>
      </c>
      <c r="J19" s="33">
        <f t="shared" ref="J19:J77" si="2">I19-I20</f>
        <v>256.91194377832653</v>
      </c>
      <c r="L19" s="78"/>
      <c r="M19" s="79"/>
      <c r="N19" s="79"/>
      <c r="O19" s="79"/>
      <c r="P19" s="79"/>
      <c r="Q19" s="79"/>
      <c r="R19" s="79"/>
      <c r="S19" s="79"/>
      <c r="T19" s="80"/>
    </row>
    <row r="20" spans="2:20" ht="15" customHeight="1" x14ac:dyDescent="0.25">
      <c r="B20" s="31">
        <v>2</v>
      </c>
      <c r="C20" s="32">
        <f>DATE(YEAR(C19), MONTH(C19)+1, DAY(C19))</f>
        <v>43497</v>
      </c>
      <c r="D20" s="25">
        <f t="shared" ref="D20:D78" si="3">IF(B20&lt;=D$9,$D$11,0)</f>
        <v>250</v>
      </c>
      <c r="E20" s="25">
        <f t="shared" ref="E20:E78" si="4">IF(B20&lt;=D$9,$D$12,0)</f>
        <v>50</v>
      </c>
      <c r="F20" s="33">
        <f>XNPV($D$13,$D20:$D$78,$C20:$C$78)</f>
        <v>11109.628751396833</v>
      </c>
      <c r="G20" s="25">
        <f t="shared" si="0"/>
        <v>11109.628751396833</v>
      </c>
      <c r="H20" s="25">
        <f t="shared" si="1"/>
        <v>225.34758572794271</v>
      </c>
      <c r="I20" s="33">
        <f t="shared" ref="I20:I78" si="5">IF($D$9&gt;=$B20,$I19-(($G$19+$D$10)/$D$9),0)</f>
        <v>12074.861357581323</v>
      </c>
      <c r="J20" s="33">
        <f t="shared" si="2"/>
        <v>256.91194377832653</v>
      </c>
      <c r="L20" s="73" t="s">
        <v>98</v>
      </c>
      <c r="M20" s="74"/>
      <c r="N20" s="43">
        <f>SUM(C95:C118)-SUM(D95:D118)</f>
        <v>6165.8866506798204</v>
      </c>
      <c r="O20" s="41"/>
      <c r="P20" s="41"/>
      <c r="Q20" s="41"/>
      <c r="R20" s="41"/>
      <c r="S20" s="41"/>
      <c r="T20" s="42"/>
    </row>
    <row r="21" spans="2:20" ht="15" customHeight="1" x14ac:dyDescent="0.25">
      <c r="B21" s="31">
        <v>3</v>
      </c>
      <c r="C21" s="32">
        <f t="shared" ref="C21:C78" si="6">DATE(YEAR(C20), MONTH(C20)+1, DAY(C20))</f>
        <v>43525</v>
      </c>
      <c r="D21" s="25">
        <f t="shared" si="3"/>
        <v>250</v>
      </c>
      <c r="E21" s="25">
        <f t="shared" si="4"/>
        <v>50</v>
      </c>
      <c r="F21" s="33">
        <f>XNPV($D$13,$D21:$D$78,$C21:$C$78)</f>
        <v>10884.28116566889</v>
      </c>
      <c r="G21" s="25">
        <f t="shared" si="0"/>
        <v>10884.28116566889</v>
      </c>
      <c r="H21" s="25">
        <f t="shared" si="1"/>
        <v>223.26937849781643</v>
      </c>
      <c r="I21" s="33">
        <f t="shared" si="5"/>
        <v>11817.949413802997</v>
      </c>
      <c r="J21" s="33">
        <f t="shared" si="2"/>
        <v>256.91194377832653</v>
      </c>
      <c r="L21" s="40"/>
      <c r="M21" s="40"/>
      <c r="N21" s="40"/>
      <c r="O21" s="40"/>
      <c r="P21" s="40"/>
      <c r="Q21" s="40"/>
      <c r="R21" s="40"/>
      <c r="S21" s="40"/>
      <c r="T21" s="40"/>
    </row>
    <row r="22" spans="2:20" x14ac:dyDescent="0.25">
      <c r="B22" s="31">
        <v>4</v>
      </c>
      <c r="C22" s="32">
        <f t="shared" si="6"/>
        <v>43556</v>
      </c>
      <c r="D22" s="25">
        <f t="shared" si="3"/>
        <v>250</v>
      </c>
      <c r="E22" s="25">
        <f t="shared" si="4"/>
        <v>50</v>
      </c>
      <c r="F22" s="33">
        <f>XNPV($D$13,$D22:$D$78,$C22:$C$78)</f>
        <v>10661.011787171074</v>
      </c>
      <c r="G22" s="25">
        <f t="shared" si="0"/>
        <v>10661.011787171074</v>
      </c>
      <c r="H22" s="25">
        <f t="shared" si="1"/>
        <v>224.67579477356958</v>
      </c>
      <c r="I22" s="33">
        <f t="shared" si="5"/>
        <v>11561.03747002467</v>
      </c>
      <c r="J22" s="33">
        <f t="shared" si="2"/>
        <v>256.91194377832653</v>
      </c>
      <c r="L22" s="66" t="s">
        <v>114</v>
      </c>
      <c r="M22" s="67"/>
      <c r="N22" s="67"/>
      <c r="O22" s="67"/>
      <c r="P22" s="67"/>
      <c r="Q22" s="67"/>
      <c r="R22" s="67"/>
      <c r="S22" s="67"/>
      <c r="T22" s="68"/>
    </row>
    <row r="23" spans="2:20" x14ac:dyDescent="0.25">
      <c r="B23" s="31">
        <v>5</v>
      </c>
      <c r="C23" s="32">
        <f t="shared" si="6"/>
        <v>43586</v>
      </c>
      <c r="D23" s="25">
        <f t="shared" si="3"/>
        <v>250</v>
      </c>
      <c r="E23" s="25">
        <f t="shared" si="4"/>
        <v>50</v>
      </c>
      <c r="F23" s="33">
        <f>XNPV($D$13,$D23:$D$78,$C23:$C$78)</f>
        <v>10436.335992397504</v>
      </c>
      <c r="G23" s="25">
        <f t="shared" si="0"/>
        <v>10436.335992397504</v>
      </c>
      <c r="H23" s="25">
        <f t="shared" si="1"/>
        <v>224.39534580053623</v>
      </c>
      <c r="I23" s="33">
        <f t="shared" si="5"/>
        <v>11304.125526246344</v>
      </c>
      <c r="J23" s="33">
        <f t="shared" si="2"/>
        <v>256.91194377832653</v>
      </c>
      <c r="L23" s="75" t="s">
        <v>56</v>
      </c>
      <c r="M23" s="76"/>
      <c r="N23" s="76"/>
      <c r="O23" s="76"/>
      <c r="P23" s="76"/>
      <c r="Q23" s="76"/>
      <c r="R23" s="76"/>
      <c r="S23" s="76"/>
      <c r="T23" s="77"/>
    </row>
    <row r="24" spans="2:20" x14ac:dyDescent="0.25">
      <c r="B24" s="31">
        <v>6</v>
      </c>
      <c r="C24" s="32">
        <f t="shared" si="6"/>
        <v>43617</v>
      </c>
      <c r="D24" s="25">
        <f t="shared" si="3"/>
        <v>250</v>
      </c>
      <c r="E24" s="25">
        <f t="shared" si="4"/>
        <v>50</v>
      </c>
      <c r="F24" s="33">
        <f>XNPV($D$13,$D24:$D$78,$C24:$C$78)</f>
        <v>10211.940646596968</v>
      </c>
      <c r="G24" s="25">
        <f t="shared" si="0"/>
        <v>10211.940646596968</v>
      </c>
      <c r="H24" s="25">
        <f t="shared" si="1"/>
        <v>225.76813526435581</v>
      </c>
      <c r="I24" s="33">
        <f t="shared" si="5"/>
        <v>11047.213582468017</v>
      </c>
      <c r="J24" s="33">
        <f t="shared" si="2"/>
        <v>256.91194377832653</v>
      </c>
      <c r="L24" s="78"/>
      <c r="M24" s="79"/>
      <c r="N24" s="79"/>
      <c r="O24" s="79"/>
      <c r="P24" s="79"/>
      <c r="Q24" s="79"/>
      <c r="R24" s="79"/>
      <c r="S24" s="79"/>
      <c r="T24" s="80"/>
    </row>
    <row r="25" spans="2:20" x14ac:dyDescent="0.25">
      <c r="B25" s="31">
        <v>7</v>
      </c>
      <c r="C25" s="32">
        <f t="shared" si="6"/>
        <v>43647</v>
      </c>
      <c r="D25" s="25">
        <f t="shared" si="3"/>
        <v>250</v>
      </c>
      <c r="E25" s="25">
        <f t="shared" si="4"/>
        <v>50</v>
      </c>
      <c r="F25" s="33">
        <f>XNPV($D$13,$D25:$D$78,$C25:$C$78)</f>
        <v>9986.172511332612</v>
      </c>
      <c r="G25" s="25">
        <f t="shared" si="0"/>
        <v>9986.172511332612</v>
      </c>
      <c r="H25" s="25">
        <f t="shared" si="1"/>
        <v>225.52688910270626</v>
      </c>
      <c r="I25" s="33">
        <f t="shared" si="5"/>
        <v>10790.301638689691</v>
      </c>
      <c r="J25" s="33">
        <f t="shared" si="2"/>
        <v>256.91194377832653</v>
      </c>
      <c r="L25" s="73" t="s">
        <v>55</v>
      </c>
      <c r="M25" s="74"/>
      <c r="N25" s="43">
        <f>SUM(D107:D118)</f>
        <v>3082.9433253399111</v>
      </c>
      <c r="O25" s="41"/>
      <c r="P25" s="41"/>
      <c r="Q25" s="41"/>
      <c r="R25" s="41"/>
      <c r="S25" s="41"/>
      <c r="T25" s="42"/>
    </row>
    <row r="26" spans="2:20" ht="15" customHeight="1" x14ac:dyDescent="0.25">
      <c r="B26" s="31">
        <v>8</v>
      </c>
      <c r="C26" s="32">
        <f t="shared" si="6"/>
        <v>43678</v>
      </c>
      <c r="D26" s="25">
        <f t="shared" si="3"/>
        <v>250</v>
      </c>
      <c r="E26" s="25">
        <f t="shared" si="4"/>
        <v>50</v>
      </c>
      <c r="F26" s="33">
        <f>XNPV($D$13,$D26:$D$78,$C26:$C$78)</f>
        <v>9760.6456222299057</v>
      </c>
      <c r="G26" s="25">
        <f t="shared" si="0"/>
        <v>9760.6456222299057</v>
      </c>
      <c r="H26" s="25">
        <f t="shared" si="1"/>
        <v>226.09377969148045</v>
      </c>
      <c r="I26" s="33">
        <f t="shared" si="5"/>
        <v>10533.389694911364</v>
      </c>
      <c r="J26" s="33">
        <f t="shared" si="2"/>
        <v>256.91194377832653</v>
      </c>
    </row>
    <row r="27" spans="2:20" x14ac:dyDescent="0.25">
      <c r="B27" s="31">
        <v>9</v>
      </c>
      <c r="C27" s="32">
        <f t="shared" si="6"/>
        <v>43709</v>
      </c>
      <c r="D27" s="25">
        <f t="shared" si="3"/>
        <v>250</v>
      </c>
      <c r="E27" s="25">
        <f t="shared" si="4"/>
        <v>50</v>
      </c>
      <c r="F27" s="33">
        <f>XNPV($D$13,$D27:$D$78,$C27:$C$78)</f>
        <v>9534.5518425384253</v>
      </c>
      <c r="G27" s="25">
        <f t="shared" si="0"/>
        <v>9534.5518425384253</v>
      </c>
      <c r="H27" s="25">
        <f t="shared" si="1"/>
        <v>227.4158457311878</v>
      </c>
      <c r="I27" s="33">
        <f t="shared" si="5"/>
        <v>10276.477751133038</v>
      </c>
      <c r="J27" s="33">
        <f t="shared" si="2"/>
        <v>256.91194377832653</v>
      </c>
      <c r="L27" s="66" t="s">
        <v>115</v>
      </c>
      <c r="M27" s="67"/>
      <c r="N27" s="67"/>
      <c r="O27" s="67"/>
      <c r="P27" s="67"/>
      <c r="Q27" s="67"/>
      <c r="R27" s="67"/>
      <c r="S27" s="67"/>
      <c r="T27" s="68"/>
    </row>
    <row r="28" spans="2:20" x14ac:dyDescent="0.25">
      <c r="B28" s="31">
        <v>10</v>
      </c>
      <c r="C28" s="32">
        <f t="shared" si="6"/>
        <v>43739</v>
      </c>
      <c r="D28" s="25">
        <f t="shared" si="3"/>
        <v>250</v>
      </c>
      <c r="E28" s="25">
        <f t="shared" si="4"/>
        <v>50</v>
      </c>
      <c r="F28" s="33">
        <f>XNPV($D$13,$D28:$D$78,$C28:$C$78)</f>
        <v>9307.1359968072375</v>
      </c>
      <c r="G28" s="25">
        <f t="shared" si="0"/>
        <v>9307.1359968072375</v>
      </c>
      <c r="H28" s="25">
        <f t="shared" si="1"/>
        <v>227.23373395410817</v>
      </c>
      <c r="I28" s="33">
        <f t="shared" si="5"/>
        <v>10019.565807354711</v>
      </c>
      <c r="J28" s="33">
        <f t="shared" si="2"/>
        <v>256.91194377832653</v>
      </c>
      <c r="L28" s="75" t="s">
        <v>60</v>
      </c>
      <c r="M28" s="76"/>
      <c r="N28" s="76"/>
      <c r="O28" s="76"/>
      <c r="P28" s="76"/>
      <c r="Q28" s="76"/>
      <c r="R28" s="76"/>
      <c r="S28" s="76"/>
      <c r="T28" s="77"/>
    </row>
    <row r="29" spans="2:20" x14ac:dyDescent="0.25">
      <c r="B29" s="31">
        <v>11</v>
      </c>
      <c r="C29" s="32">
        <f t="shared" si="6"/>
        <v>43770</v>
      </c>
      <c r="D29" s="25">
        <f t="shared" si="3"/>
        <v>250</v>
      </c>
      <c r="E29" s="25">
        <f t="shared" si="4"/>
        <v>50</v>
      </c>
      <c r="F29" s="33">
        <f>XNPV($D$13,$D29:$D$78,$C29:$C$78)</f>
        <v>9079.9022628531293</v>
      </c>
      <c r="G29" s="25">
        <f t="shared" si="0"/>
        <v>9079.9022628531293</v>
      </c>
      <c r="H29" s="25">
        <f t="shared" si="1"/>
        <v>228.52175546382932</v>
      </c>
      <c r="I29" s="33">
        <f t="shared" si="5"/>
        <v>9762.6538635763845</v>
      </c>
      <c r="J29" s="33">
        <f t="shared" si="2"/>
        <v>256.91194377832653</v>
      </c>
      <c r="L29" s="78"/>
      <c r="M29" s="79"/>
      <c r="N29" s="79"/>
      <c r="O29" s="79"/>
      <c r="P29" s="79"/>
      <c r="Q29" s="79"/>
      <c r="R29" s="79"/>
      <c r="S29" s="79"/>
      <c r="T29" s="80"/>
    </row>
    <row r="30" spans="2:20" x14ac:dyDescent="0.25">
      <c r="B30" s="31">
        <v>12</v>
      </c>
      <c r="C30" s="32">
        <f t="shared" si="6"/>
        <v>43800</v>
      </c>
      <c r="D30" s="25">
        <f t="shared" si="3"/>
        <v>250</v>
      </c>
      <c r="E30" s="25">
        <f t="shared" si="4"/>
        <v>50</v>
      </c>
      <c r="F30" s="33">
        <f>XNPV($D$13,$D30:$D$78,$C30:$C$78)</f>
        <v>8851.3805073893</v>
      </c>
      <c r="G30" s="25">
        <f t="shared" si="0"/>
        <v>8851.3805073893</v>
      </c>
      <c r="H30" s="25">
        <f t="shared" si="1"/>
        <v>228.37933348221668</v>
      </c>
      <c r="I30" s="33">
        <f t="shared" si="5"/>
        <v>9505.741919798058</v>
      </c>
      <c r="J30" s="33">
        <f t="shared" si="2"/>
        <v>256.91194377832653</v>
      </c>
      <c r="L30" s="73" t="s">
        <v>59</v>
      </c>
      <c r="M30" s="74"/>
      <c r="N30" s="43">
        <f>SUM(I107:I118)</f>
        <v>210.64234836788728</v>
      </c>
      <c r="O30" s="41"/>
      <c r="P30" s="41"/>
      <c r="Q30" s="41"/>
      <c r="R30" s="41"/>
      <c r="S30" s="41"/>
      <c r="T30" s="42"/>
    </row>
    <row r="31" spans="2:20" ht="15" customHeight="1" x14ac:dyDescent="0.25">
      <c r="B31" s="31">
        <v>13</v>
      </c>
      <c r="C31" s="32">
        <f t="shared" si="6"/>
        <v>43831</v>
      </c>
      <c r="D31" s="25">
        <f t="shared" si="3"/>
        <v>250</v>
      </c>
      <c r="E31" s="25">
        <f t="shared" si="4"/>
        <v>50</v>
      </c>
      <c r="F31" s="33">
        <f>XNPV($D$13,$D31:$D$78,$C31:$C$78)</f>
        <v>8623.0011739070833</v>
      </c>
      <c r="G31" s="25">
        <f t="shared" si="0"/>
        <v>8623.0011739070833</v>
      </c>
      <c r="H31" s="25">
        <f t="shared" si="1"/>
        <v>228.9533940536021</v>
      </c>
      <c r="I31" s="33">
        <f t="shared" si="5"/>
        <v>9248.8299760197315</v>
      </c>
      <c r="J31" s="33">
        <f t="shared" si="2"/>
        <v>256.91194377832653</v>
      </c>
    </row>
    <row r="32" spans="2:20" ht="15" customHeight="1" x14ac:dyDescent="0.25">
      <c r="B32" s="31">
        <v>14</v>
      </c>
      <c r="C32" s="32">
        <f t="shared" si="6"/>
        <v>43862</v>
      </c>
      <c r="D32" s="25">
        <f t="shared" si="3"/>
        <v>250</v>
      </c>
      <c r="E32" s="25">
        <f t="shared" si="4"/>
        <v>50</v>
      </c>
      <c r="F32" s="33">
        <f>XNPV($D$13,$D32:$D$78,$C32:$C$78)</f>
        <v>8394.0477798534812</v>
      </c>
      <c r="G32" s="25">
        <f t="shared" si="0"/>
        <v>8394.0477798534812</v>
      </c>
      <c r="H32" s="25">
        <f t="shared" si="1"/>
        <v>230.85116530454889</v>
      </c>
      <c r="I32" s="33">
        <f t="shared" si="5"/>
        <v>8991.9180322414049</v>
      </c>
      <c r="J32" s="33">
        <f t="shared" si="2"/>
        <v>256.91194377832653</v>
      </c>
      <c r="L32" s="66" t="s">
        <v>116</v>
      </c>
      <c r="M32" s="67"/>
      <c r="N32" s="67"/>
      <c r="O32" s="67"/>
      <c r="P32" s="67"/>
      <c r="Q32" s="67"/>
      <c r="R32" s="67"/>
      <c r="S32" s="67"/>
      <c r="T32" s="68"/>
    </row>
    <row r="33" spans="2:20" x14ac:dyDescent="0.25">
      <c r="B33" s="31">
        <v>15</v>
      </c>
      <c r="C33" s="32">
        <f t="shared" si="6"/>
        <v>43891</v>
      </c>
      <c r="D33" s="25">
        <f t="shared" si="3"/>
        <v>250</v>
      </c>
      <c r="E33" s="25">
        <f t="shared" si="4"/>
        <v>50</v>
      </c>
      <c r="F33" s="33">
        <f>XNPV($D$13,$D33:$D$78,$C33:$C$78)</f>
        <v>8163.1966145489323</v>
      </c>
      <c r="G33" s="25">
        <f t="shared" si="0"/>
        <v>8163.1966145489323</v>
      </c>
      <c r="H33" s="25">
        <f t="shared" si="1"/>
        <v>230.1091714352342</v>
      </c>
      <c r="I33" s="33">
        <f t="shared" si="5"/>
        <v>8735.0060884630784</v>
      </c>
      <c r="J33" s="33">
        <f t="shared" si="2"/>
        <v>256.91194377832653</v>
      </c>
      <c r="L33" s="75" t="s">
        <v>68</v>
      </c>
      <c r="M33" s="76"/>
      <c r="N33" s="76"/>
      <c r="O33" s="76"/>
      <c r="P33" s="76"/>
      <c r="Q33" s="76"/>
      <c r="R33" s="76"/>
      <c r="S33" s="76"/>
      <c r="T33" s="77"/>
    </row>
    <row r="34" spans="2:20" x14ac:dyDescent="0.25">
      <c r="B34" s="31">
        <v>16</v>
      </c>
      <c r="C34" s="32">
        <f t="shared" si="6"/>
        <v>43922</v>
      </c>
      <c r="D34" s="25">
        <f t="shared" si="3"/>
        <v>250</v>
      </c>
      <c r="E34" s="25">
        <f t="shared" si="4"/>
        <v>50</v>
      </c>
      <c r="F34" s="33">
        <f>XNPV($D$13,$D34:$D$78,$C34:$C$78)</f>
        <v>7933.0874431136981</v>
      </c>
      <c r="G34" s="25">
        <f t="shared" si="0"/>
        <v>7933.0874431136981</v>
      </c>
      <c r="H34" s="25">
        <f t="shared" si="1"/>
        <v>231.31131851931968</v>
      </c>
      <c r="I34" s="33">
        <f t="shared" si="5"/>
        <v>8478.0941446847519</v>
      </c>
      <c r="J34" s="33">
        <f t="shared" si="2"/>
        <v>256.91194377832653</v>
      </c>
      <c r="L34" s="78"/>
      <c r="M34" s="79"/>
      <c r="N34" s="79"/>
      <c r="O34" s="79"/>
      <c r="P34" s="79"/>
      <c r="Q34" s="79"/>
      <c r="R34" s="79"/>
      <c r="S34" s="79"/>
      <c r="T34" s="80"/>
    </row>
    <row r="35" spans="2:20" x14ac:dyDescent="0.25">
      <c r="B35" s="31">
        <v>17</v>
      </c>
      <c r="C35" s="32">
        <f t="shared" si="6"/>
        <v>43952</v>
      </c>
      <c r="D35" s="25">
        <f t="shared" si="3"/>
        <v>250</v>
      </c>
      <c r="E35" s="25">
        <f t="shared" si="4"/>
        <v>50</v>
      </c>
      <c r="F35" s="33">
        <f>XNPV($D$13,$D35:$D$78,$C35:$C$78)</f>
        <v>7701.7761245943784</v>
      </c>
      <c r="G35" s="25">
        <f t="shared" si="0"/>
        <v>7701.7761245943784</v>
      </c>
      <c r="H35" s="25">
        <f t="shared" si="1"/>
        <v>231.26901066443497</v>
      </c>
      <c r="I35" s="33">
        <f t="shared" si="5"/>
        <v>8221.1822009064254</v>
      </c>
      <c r="J35" s="33">
        <f t="shared" si="2"/>
        <v>256.91194377832562</v>
      </c>
      <c r="L35" s="73" t="s">
        <v>120</v>
      </c>
      <c r="M35" s="74"/>
      <c r="N35" s="43">
        <f>SUM(G107:G118)</f>
        <v>3000</v>
      </c>
      <c r="O35" s="41"/>
      <c r="P35" s="41"/>
      <c r="Q35" s="41"/>
      <c r="R35" s="41"/>
      <c r="S35" s="41"/>
      <c r="T35" s="42"/>
    </row>
    <row r="36" spans="2:20" x14ac:dyDescent="0.25">
      <c r="B36" s="31">
        <v>18</v>
      </c>
      <c r="C36" s="32">
        <f t="shared" si="6"/>
        <v>43983</v>
      </c>
      <c r="D36" s="25">
        <f t="shared" si="3"/>
        <v>250</v>
      </c>
      <c r="E36" s="25">
        <f t="shared" si="4"/>
        <v>50</v>
      </c>
      <c r="F36" s="33">
        <f>XNPV($D$13,$D36:$D$78,$C36:$C$78)</f>
        <v>7470.5071139299434</v>
      </c>
      <c r="G36" s="25">
        <f t="shared" si="0"/>
        <v>7470.5071139299434</v>
      </c>
      <c r="H36" s="25">
        <f t="shared" si="1"/>
        <v>232.43651935757316</v>
      </c>
      <c r="I36" s="33">
        <f t="shared" si="5"/>
        <v>7964.2702571280997</v>
      </c>
      <c r="J36" s="33">
        <f t="shared" si="2"/>
        <v>256.91194377832562</v>
      </c>
    </row>
    <row r="37" spans="2:20" x14ac:dyDescent="0.25">
      <c r="B37" s="31">
        <v>19</v>
      </c>
      <c r="C37" s="32">
        <f t="shared" si="6"/>
        <v>44013</v>
      </c>
      <c r="D37" s="25">
        <f t="shared" si="3"/>
        <v>250</v>
      </c>
      <c r="E37" s="25">
        <f t="shared" si="4"/>
        <v>50</v>
      </c>
      <c r="F37" s="33">
        <f>XNPV($D$13,$D37:$D$78,$C37:$C$78)</f>
        <v>7238.0705945723703</v>
      </c>
      <c r="G37" s="25">
        <f t="shared" si="0"/>
        <v>7238.0705945723703</v>
      </c>
      <c r="H37" s="25">
        <f t="shared" si="1"/>
        <v>232.43459363317652</v>
      </c>
      <c r="I37" s="33">
        <f t="shared" si="5"/>
        <v>7707.3583133497741</v>
      </c>
      <c r="J37" s="33">
        <f t="shared" si="2"/>
        <v>256.91194377832562</v>
      </c>
      <c r="L37" s="66" t="s">
        <v>117</v>
      </c>
      <c r="M37" s="67"/>
      <c r="N37" s="67"/>
      <c r="O37" s="67"/>
      <c r="P37" s="67"/>
      <c r="Q37" s="67"/>
      <c r="R37" s="67"/>
      <c r="S37" s="67"/>
      <c r="T37" s="68"/>
    </row>
    <row r="38" spans="2:20" x14ac:dyDescent="0.25">
      <c r="B38" s="31">
        <v>20</v>
      </c>
      <c r="C38" s="32">
        <f t="shared" si="6"/>
        <v>44044</v>
      </c>
      <c r="D38" s="25">
        <f t="shared" si="3"/>
        <v>250</v>
      </c>
      <c r="E38" s="25">
        <f t="shared" si="4"/>
        <v>50</v>
      </c>
      <c r="F38" s="33">
        <f>XNPV($D$13,$D38:$D$78,$C38:$C$78)</f>
        <v>7005.6360009391938</v>
      </c>
      <c r="G38" s="25">
        <f t="shared" si="0"/>
        <v>7005.6360009391938</v>
      </c>
      <c r="H38" s="25">
        <f t="shared" si="1"/>
        <v>233.01884761796646</v>
      </c>
      <c r="I38" s="33">
        <f t="shared" si="5"/>
        <v>7450.4463695714485</v>
      </c>
      <c r="J38" s="33">
        <f t="shared" si="2"/>
        <v>256.91194377832562</v>
      </c>
      <c r="L38" s="75" t="s">
        <v>70</v>
      </c>
      <c r="M38" s="76"/>
      <c r="N38" s="76"/>
      <c r="O38" s="76"/>
      <c r="P38" s="76"/>
      <c r="Q38" s="76"/>
      <c r="R38" s="76"/>
      <c r="S38" s="76"/>
      <c r="T38" s="77"/>
    </row>
    <row r="39" spans="2:20" x14ac:dyDescent="0.25">
      <c r="B39" s="31">
        <v>21</v>
      </c>
      <c r="C39" s="32">
        <f t="shared" si="6"/>
        <v>44075</v>
      </c>
      <c r="D39" s="25">
        <f t="shared" si="3"/>
        <v>250</v>
      </c>
      <c r="E39" s="25">
        <f t="shared" si="4"/>
        <v>50</v>
      </c>
      <c r="F39" s="33">
        <f>XNPV($D$13,$D39:$D$78,$C39:$C$78)</f>
        <v>6772.6171533212273</v>
      </c>
      <c r="G39" s="25">
        <f t="shared" si="0"/>
        <v>6772.6171533212273</v>
      </c>
      <c r="H39" s="25">
        <f t="shared" si="1"/>
        <v>234.13409774372667</v>
      </c>
      <c r="I39" s="33">
        <f t="shared" si="5"/>
        <v>7193.5344257931229</v>
      </c>
      <c r="J39" s="33">
        <f t="shared" si="2"/>
        <v>256.91194377832562</v>
      </c>
      <c r="L39" s="78"/>
      <c r="M39" s="79"/>
      <c r="N39" s="79"/>
      <c r="O39" s="79"/>
      <c r="P39" s="79"/>
      <c r="Q39" s="79"/>
      <c r="R39" s="79"/>
      <c r="S39" s="79"/>
      <c r="T39" s="80"/>
    </row>
    <row r="40" spans="2:20" x14ac:dyDescent="0.25">
      <c r="B40" s="31">
        <v>22</v>
      </c>
      <c r="C40" s="32">
        <f t="shared" si="6"/>
        <v>44105</v>
      </c>
      <c r="D40" s="25">
        <f t="shared" si="3"/>
        <v>250</v>
      </c>
      <c r="E40" s="25">
        <f t="shared" si="4"/>
        <v>50</v>
      </c>
      <c r="F40" s="33">
        <f>XNPV($D$13,$D40:$D$78,$C40:$C$78)</f>
        <v>6538.4830555775006</v>
      </c>
      <c r="G40" s="25">
        <f t="shared" si="0"/>
        <v>6538.4830555775006</v>
      </c>
      <c r="H40" s="25">
        <f t="shared" si="1"/>
        <v>234.19309610468281</v>
      </c>
      <c r="I40" s="33">
        <f t="shared" si="5"/>
        <v>6936.6224820147972</v>
      </c>
      <c r="J40" s="33">
        <f t="shared" si="2"/>
        <v>256.91194377832562</v>
      </c>
      <c r="L40" s="73" t="s">
        <v>69</v>
      </c>
      <c r="M40" s="74"/>
      <c r="N40" s="43">
        <f>SUM(C107:C118)</f>
        <v>0</v>
      </c>
      <c r="O40" s="41"/>
      <c r="P40" s="41"/>
      <c r="Q40" s="41"/>
      <c r="R40" s="41"/>
      <c r="S40" s="41"/>
      <c r="T40" s="42"/>
    </row>
    <row r="41" spans="2:20" x14ac:dyDescent="0.25">
      <c r="B41" s="31">
        <v>23</v>
      </c>
      <c r="C41" s="32">
        <f t="shared" si="6"/>
        <v>44136</v>
      </c>
      <c r="D41" s="25">
        <f t="shared" si="3"/>
        <v>250</v>
      </c>
      <c r="E41" s="25">
        <f t="shared" si="4"/>
        <v>50</v>
      </c>
      <c r="F41" s="33">
        <f>XNPV($D$13,$D41:$D$78,$C41:$C$78)</f>
        <v>6304.2899594728178</v>
      </c>
      <c r="G41" s="25">
        <f t="shared" si="0"/>
        <v>6304.2899594728178</v>
      </c>
      <c r="H41" s="25">
        <f t="shared" si="1"/>
        <v>235.27327750959194</v>
      </c>
      <c r="I41" s="33">
        <f t="shared" si="5"/>
        <v>6679.7105382364716</v>
      </c>
      <c r="J41" s="33">
        <f t="shared" si="2"/>
        <v>256.91194377832562</v>
      </c>
    </row>
    <row r="42" spans="2:20" x14ac:dyDescent="0.25">
      <c r="B42" s="31">
        <v>24</v>
      </c>
      <c r="C42" s="32">
        <f t="shared" si="6"/>
        <v>44166</v>
      </c>
      <c r="D42" s="25">
        <f t="shared" si="3"/>
        <v>250</v>
      </c>
      <c r="E42" s="25">
        <f t="shared" si="4"/>
        <v>50</v>
      </c>
      <c r="F42" s="33">
        <f>XNPV($D$13,$D42:$D$78,$C42:$C$78)</f>
        <v>6069.0166819632259</v>
      </c>
      <c r="G42" s="25">
        <f t="shared" si="0"/>
        <v>6069.0166819632259</v>
      </c>
      <c r="H42" s="25">
        <f t="shared" si="1"/>
        <v>235.37315968825533</v>
      </c>
      <c r="I42" s="33">
        <f t="shared" si="5"/>
        <v>6422.798594458146</v>
      </c>
      <c r="J42" s="33">
        <f t="shared" si="2"/>
        <v>256.91194377832562</v>
      </c>
      <c r="L42" s="66" t="s">
        <v>118</v>
      </c>
      <c r="M42" s="67"/>
      <c r="N42" s="67"/>
      <c r="O42" s="67"/>
      <c r="P42" s="67"/>
      <c r="Q42" s="67"/>
      <c r="R42" s="67"/>
      <c r="S42" s="67"/>
      <c r="T42" s="68"/>
    </row>
    <row r="43" spans="2:20" x14ac:dyDescent="0.25">
      <c r="B43" s="31">
        <v>25</v>
      </c>
      <c r="C43" s="32">
        <f t="shared" si="6"/>
        <v>44197</v>
      </c>
      <c r="D43" s="25">
        <f t="shared" si="3"/>
        <v>250</v>
      </c>
      <c r="E43" s="25">
        <f t="shared" si="4"/>
        <v>50</v>
      </c>
      <c r="F43" s="33">
        <f>XNPV($D$13,$D43:$D$78,$C43:$C$78)</f>
        <v>5833.6435222749706</v>
      </c>
      <c r="G43" s="25">
        <f t="shared" si="0"/>
        <v>5833.6435222749706</v>
      </c>
      <c r="H43" s="25">
        <f t="shared" si="1"/>
        <v>235.96480013346991</v>
      </c>
      <c r="I43" s="33">
        <f t="shared" si="5"/>
        <v>6165.8866506798204</v>
      </c>
      <c r="J43" s="33">
        <f t="shared" si="2"/>
        <v>256.91194377832562</v>
      </c>
      <c r="L43" s="75" t="s">
        <v>73</v>
      </c>
      <c r="M43" s="76"/>
      <c r="N43" s="76"/>
      <c r="O43" s="76"/>
      <c r="P43" s="76"/>
      <c r="Q43" s="76"/>
      <c r="R43" s="76"/>
      <c r="S43" s="76"/>
      <c r="T43" s="77"/>
    </row>
    <row r="44" spans="2:20" x14ac:dyDescent="0.25">
      <c r="B44" s="31">
        <v>26</v>
      </c>
      <c r="C44" s="32">
        <f t="shared" si="6"/>
        <v>44228</v>
      </c>
      <c r="D44" s="25">
        <f t="shared" si="3"/>
        <v>250</v>
      </c>
      <c r="E44" s="25">
        <f t="shared" si="4"/>
        <v>50</v>
      </c>
      <c r="F44" s="33">
        <f>XNPV($D$13,$D44:$D$78,$C44:$C$78)</f>
        <v>5597.6787221415007</v>
      </c>
      <c r="G44" s="25">
        <f t="shared" si="0"/>
        <v>5597.6787221415007</v>
      </c>
      <c r="H44" s="25">
        <f t="shared" si="1"/>
        <v>237.86024879210072</v>
      </c>
      <c r="I44" s="33">
        <f t="shared" si="5"/>
        <v>5908.9747069014948</v>
      </c>
      <c r="J44" s="33">
        <f t="shared" si="2"/>
        <v>256.91194377832562</v>
      </c>
      <c r="L44" s="78"/>
      <c r="M44" s="79"/>
      <c r="N44" s="79"/>
      <c r="O44" s="79"/>
      <c r="P44" s="79"/>
      <c r="Q44" s="79"/>
      <c r="R44" s="79"/>
      <c r="S44" s="79"/>
      <c r="T44" s="80"/>
    </row>
    <row r="45" spans="2:20" x14ac:dyDescent="0.25">
      <c r="B45" s="31">
        <v>27</v>
      </c>
      <c r="C45" s="32">
        <f t="shared" si="6"/>
        <v>44256</v>
      </c>
      <c r="D45" s="25">
        <f t="shared" si="3"/>
        <v>250</v>
      </c>
      <c r="E45" s="25">
        <f t="shared" si="4"/>
        <v>50</v>
      </c>
      <c r="F45" s="33">
        <f>XNPV($D$13,$D45:$D$78,$C45:$C$78)</f>
        <v>5359.8184733493999</v>
      </c>
      <c r="G45" s="25">
        <f t="shared" si="0"/>
        <v>5359.8184733493999</v>
      </c>
      <c r="H45" s="25">
        <f t="shared" si="1"/>
        <v>237.15581980313618</v>
      </c>
      <c r="I45" s="33">
        <f t="shared" si="5"/>
        <v>5652.0627631231691</v>
      </c>
      <c r="J45" s="33">
        <f t="shared" si="2"/>
        <v>256.91194377832562</v>
      </c>
      <c r="L45" s="73" t="s">
        <v>121</v>
      </c>
      <c r="M45" s="74"/>
      <c r="N45" s="43">
        <f>SUM(H119:H130)</f>
        <v>126.28397917489156</v>
      </c>
      <c r="O45" s="41"/>
      <c r="P45" s="41"/>
      <c r="Q45" s="41"/>
      <c r="R45" s="41"/>
      <c r="S45" s="41"/>
      <c r="T45" s="42"/>
    </row>
    <row r="46" spans="2:20" x14ac:dyDescent="0.25">
      <c r="B46" s="31">
        <v>28</v>
      </c>
      <c r="C46" s="32">
        <f t="shared" si="6"/>
        <v>44287</v>
      </c>
      <c r="D46" s="25">
        <f t="shared" si="3"/>
        <v>250</v>
      </c>
      <c r="E46" s="25">
        <f t="shared" si="4"/>
        <v>50</v>
      </c>
      <c r="F46" s="33">
        <f>XNPV($D$13,$D46:$D$78,$C46:$C$78)</f>
        <v>5122.6626535462638</v>
      </c>
      <c r="G46" s="25">
        <f t="shared" si="0"/>
        <v>5122.6626535462638</v>
      </c>
      <c r="H46" s="25">
        <f t="shared" si="1"/>
        <v>238.14751999516284</v>
      </c>
      <c r="I46" s="33">
        <f t="shared" si="5"/>
        <v>5395.1508193448435</v>
      </c>
      <c r="J46" s="33">
        <f t="shared" si="2"/>
        <v>256.91194377832562</v>
      </c>
      <c r="L46" s="73" t="s">
        <v>122</v>
      </c>
      <c r="M46" s="74"/>
      <c r="N46" s="43">
        <f>SUM(H131:H142)</f>
        <v>40.07249855013788</v>
      </c>
      <c r="O46" s="41"/>
      <c r="P46" s="41"/>
      <c r="Q46" s="41"/>
      <c r="R46" s="41"/>
      <c r="S46" s="41"/>
      <c r="T46" s="42"/>
    </row>
    <row r="47" spans="2:20" x14ac:dyDescent="0.25">
      <c r="B47" s="31">
        <v>29</v>
      </c>
      <c r="C47" s="32">
        <f t="shared" si="6"/>
        <v>44317</v>
      </c>
      <c r="D47" s="25">
        <f t="shared" si="3"/>
        <v>250</v>
      </c>
      <c r="E47" s="25">
        <f t="shared" si="4"/>
        <v>50</v>
      </c>
      <c r="F47" s="33">
        <f>XNPV($D$13,$D47:$D$78,$C47:$C$78)</f>
        <v>4884.5151335511009</v>
      </c>
      <c r="G47" s="25">
        <f t="shared" si="0"/>
        <v>4884.5151335511009</v>
      </c>
      <c r="H47" s="25">
        <f t="shared" si="1"/>
        <v>238.35055534538333</v>
      </c>
      <c r="I47" s="33">
        <f t="shared" si="5"/>
        <v>5138.2388755665179</v>
      </c>
      <c r="J47" s="33">
        <f t="shared" si="2"/>
        <v>256.91194377832562</v>
      </c>
      <c r="L47" s="73" t="s">
        <v>123</v>
      </c>
      <c r="M47" s="74"/>
      <c r="N47" s="43">
        <f>SUM(H143:H154)</f>
        <v>0</v>
      </c>
      <c r="O47" s="41"/>
      <c r="P47" s="41"/>
      <c r="Q47" s="41"/>
      <c r="R47" s="41"/>
      <c r="S47" s="41"/>
      <c r="T47" s="42"/>
    </row>
    <row r="48" spans="2:20" x14ac:dyDescent="0.25">
      <c r="B48" s="31">
        <v>30</v>
      </c>
      <c r="C48" s="32">
        <f t="shared" si="6"/>
        <v>44348</v>
      </c>
      <c r="D48" s="25">
        <f t="shared" si="3"/>
        <v>250</v>
      </c>
      <c r="E48" s="25">
        <f t="shared" si="4"/>
        <v>50</v>
      </c>
      <c r="F48" s="33">
        <f>XNPV($D$13,$D48:$D$78,$C48:$C$78)</f>
        <v>4646.1645782057176</v>
      </c>
      <c r="G48" s="25">
        <f t="shared" si="0"/>
        <v>4646.1645782057176</v>
      </c>
      <c r="H48" s="25">
        <f t="shared" si="1"/>
        <v>239.30657497431366</v>
      </c>
      <c r="I48" s="33">
        <f t="shared" si="5"/>
        <v>4881.3269317881923</v>
      </c>
      <c r="J48" s="33">
        <f t="shared" si="2"/>
        <v>256.91194377832562</v>
      </c>
    </row>
    <row r="49" spans="2:20" x14ac:dyDescent="0.25">
      <c r="B49" s="31">
        <v>31</v>
      </c>
      <c r="C49" s="32">
        <f t="shared" si="6"/>
        <v>44378</v>
      </c>
      <c r="D49" s="25">
        <f t="shared" si="3"/>
        <v>250</v>
      </c>
      <c r="E49" s="25">
        <f t="shared" si="4"/>
        <v>50</v>
      </c>
      <c r="F49" s="33">
        <f>XNPV($D$13,$D49:$D$78,$C49:$C$78)</f>
        <v>4406.8580032314039</v>
      </c>
      <c r="G49" s="25">
        <f t="shared" si="0"/>
        <v>4406.8580032314039</v>
      </c>
      <c r="H49" s="25">
        <f t="shared" si="1"/>
        <v>239.5512074401986</v>
      </c>
      <c r="I49" s="33">
        <f t="shared" si="5"/>
        <v>4624.4149880098666</v>
      </c>
      <c r="J49" s="33">
        <f t="shared" si="2"/>
        <v>256.91194377832562</v>
      </c>
      <c r="L49" s="66" t="s">
        <v>119</v>
      </c>
      <c r="M49" s="67"/>
      <c r="N49" s="67"/>
      <c r="O49" s="67"/>
      <c r="P49" s="67"/>
      <c r="Q49" s="67"/>
      <c r="R49" s="67"/>
      <c r="S49" s="67"/>
      <c r="T49" s="68"/>
    </row>
    <row r="50" spans="2:20" x14ac:dyDescent="0.25">
      <c r="B50" s="31">
        <v>32</v>
      </c>
      <c r="C50" s="32">
        <f t="shared" si="6"/>
        <v>44409</v>
      </c>
      <c r="D50" s="25">
        <f t="shared" si="3"/>
        <v>250</v>
      </c>
      <c r="E50" s="25">
        <f t="shared" si="4"/>
        <v>50</v>
      </c>
      <c r="F50" s="33">
        <f>XNPV($D$13,$D50:$D$78,$C50:$C$78)</f>
        <v>4167.3067957912053</v>
      </c>
      <c r="G50" s="25">
        <f t="shared" si="0"/>
        <v>4167.3067957912053</v>
      </c>
      <c r="H50" s="25">
        <f t="shared" si="1"/>
        <v>240.15334994110617</v>
      </c>
      <c r="I50" s="33">
        <f t="shared" si="5"/>
        <v>4367.503044231541</v>
      </c>
      <c r="J50" s="33">
        <f t="shared" si="2"/>
        <v>256.91194377832562</v>
      </c>
      <c r="L50" s="75" t="s">
        <v>74</v>
      </c>
      <c r="M50" s="76"/>
      <c r="N50" s="76"/>
      <c r="O50" s="76"/>
      <c r="P50" s="76"/>
      <c r="Q50" s="76"/>
      <c r="R50" s="76"/>
      <c r="S50" s="76"/>
      <c r="T50" s="77"/>
    </row>
    <row r="51" spans="2:20" x14ac:dyDescent="0.25">
      <c r="B51" s="31">
        <v>33</v>
      </c>
      <c r="C51" s="32">
        <f t="shared" si="6"/>
        <v>44440</v>
      </c>
      <c r="D51" s="25">
        <f t="shared" si="3"/>
        <v>250</v>
      </c>
      <c r="E51" s="25">
        <f t="shared" si="4"/>
        <v>50</v>
      </c>
      <c r="F51" s="33">
        <f>XNPV($D$13,$D51:$D$78,$C51:$C$78)</f>
        <v>3927.1534458500992</v>
      </c>
      <c r="G51" s="25">
        <f t="shared" si="0"/>
        <v>3927.1534458500992</v>
      </c>
      <c r="H51" s="25">
        <f t="shared" si="1"/>
        <v>241.05552943215935</v>
      </c>
      <c r="I51" s="33">
        <f t="shared" si="5"/>
        <v>4110.5911004532154</v>
      </c>
      <c r="J51" s="33">
        <f t="shared" si="2"/>
        <v>256.91194377832608</v>
      </c>
      <c r="L51" s="78"/>
      <c r="M51" s="79"/>
      <c r="N51" s="79"/>
      <c r="O51" s="79"/>
      <c r="P51" s="79"/>
      <c r="Q51" s="79"/>
      <c r="R51" s="79"/>
      <c r="S51" s="79"/>
      <c r="T51" s="80"/>
    </row>
    <row r="52" spans="2:20" x14ac:dyDescent="0.25">
      <c r="B52" s="31">
        <v>34</v>
      </c>
      <c r="C52" s="32">
        <f t="shared" si="6"/>
        <v>44470</v>
      </c>
      <c r="D52" s="25">
        <f t="shared" si="3"/>
        <v>250</v>
      </c>
      <c r="E52" s="25">
        <f t="shared" si="4"/>
        <v>50</v>
      </c>
      <c r="F52" s="33">
        <f>XNPV($D$13,$D52:$D$78,$C52:$C$78)</f>
        <v>3686.0979164179398</v>
      </c>
      <c r="G52" s="25">
        <f t="shared" si="0"/>
        <v>3686.0979164179398</v>
      </c>
      <c r="H52" s="25">
        <f t="shared" si="1"/>
        <v>241.36292980998815</v>
      </c>
      <c r="I52" s="33">
        <f t="shared" si="5"/>
        <v>3853.6791566748893</v>
      </c>
      <c r="J52" s="33">
        <f t="shared" si="2"/>
        <v>256.91194377832608</v>
      </c>
      <c r="L52" s="73" t="s">
        <v>121</v>
      </c>
      <c r="M52" s="74"/>
      <c r="N52" s="43">
        <f>SUM(G119:G130)</f>
        <v>3000</v>
      </c>
      <c r="O52" s="41"/>
      <c r="P52" s="41"/>
      <c r="Q52" s="41"/>
      <c r="R52" s="41"/>
      <c r="S52" s="41"/>
      <c r="T52" s="42"/>
    </row>
    <row r="53" spans="2:20" x14ac:dyDescent="0.25">
      <c r="B53" s="31">
        <v>35</v>
      </c>
      <c r="C53" s="32">
        <f t="shared" si="6"/>
        <v>44501</v>
      </c>
      <c r="D53" s="25">
        <f t="shared" si="3"/>
        <v>250</v>
      </c>
      <c r="E53" s="25">
        <f t="shared" si="4"/>
        <v>50</v>
      </c>
      <c r="F53" s="33">
        <f>XNPV($D$13,$D53:$D$78,$C53:$C$78)</f>
        <v>3444.7349866079517</v>
      </c>
      <c r="G53" s="25">
        <f t="shared" si="0"/>
        <v>3444.7349866079517</v>
      </c>
      <c r="H53" s="25">
        <f t="shared" si="1"/>
        <v>242.22898541478799</v>
      </c>
      <c r="I53" s="33">
        <f t="shared" si="5"/>
        <v>3596.7672128965633</v>
      </c>
      <c r="J53" s="33">
        <f t="shared" si="2"/>
        <v>256.91194377832608</v>
      </c>
      <c r="L53" s="73" t="s">
        <v>122</v>
      </c>
      <c r="M53" s="74"/>
      <c r="N53" s="43">
        <f>SUM(G131:G142)</f>
        <v>3000</v>
      </c>
      <c r="O53" s="41"/>
      <c r="P53" s="41"/>
      <c r="Q53" s="41"/>
      <c r="R53" s="41"/>
      <c r="S53" s="41"/>
      <c r="T53" s="42"/>
    </row>
    <row r="54" spans="2:20" x14ac:dyDescent="0.25">
      <c r="B54" s="31">
        <v>36</v>
      </c>
      <c r="C54" s="32">
        <f t="shared" si="6"/>
        <v>44531</v>
      </c>
      <c r="D54" s="25">
        <f t="shared" si="3"/>
        <v>250</v>
      </c>
      <c r="E54" s="25">
        <f t="shared" si="4"/>
        <v>50</v>
      </c>
      <c r="F54" s="33">
        <f>XNPV($D$13,$D54:$D$78,$C54:$C$78)</f>
        <v>3202.5060011931637</v>
      </c>
      <c r="G54" s="25">
        <f t="shared" si="0"/>
        <v>3202.5060011931637</v>
      </c>
      <c r="H54" s="25">
        <f t="shared" si="1"/>
        <v>242.57849974330156</v>
      </c>
      <c r="I54" s="33">
        <f t="shared" si="5"/>
        <v>3339.8552691182372</v>
      </c>
      <c r="J54" s="33">
        <f t="shared" si="2"/>
        <v>256.91194377832608</v>
      </c>
      <c r="L54" s="73" t="s">
        <v>123</v>
      </c>
      <c r="M54" s="74"/>
      <c r="N54" s="43">
        <f>SUM(G143:G154)</f>
        <v>0</v>
      </c>
      <c r="O54" s="41"/>
      <c r="P54" s="41"/>
      <c r="Q54" s="41"/>
      <c r="R54" s="41"/>
      <c r="S54" s="41"/>
      <c r="T54" s="42"/>
    </row>
    <row r="55" spans="2:20" x14ac:dyDescent="0.25">
      <c r="B55" s="31">
        <v>37</v>
      </c>
      <c r="C55" s="32">
        <f t="shared" si="6"/>
        <v>44562</v>
      </c>
      <c r="D55" s="25">
        <f t="shared" si="3"/>
        <v>250</v>
      </c>
      <c r="E55" s="25">
        <f t="shared" si="4"/>
        <v>50</v>
      </c>
      <c r="F55" s="33">
        <f>XNPV($D$13,$D55:$D$78,$C55:$C$78)</f>
        <v>2959.9275014498621</v>
      </c>
      <c r="G55" s="25">
        <f t="shared" si="0"/>
        <v>2959.9275014498621</v>
      </c>
      <c r="H55" s="25">
        <f t="shared" si="1"/>
        <v>243.18825172937295</v>
      </c>
      <c r="I55" s="33">
        <f t="shared" si="5"/>
        <v>3082.9433253399111</v>
      </c>
      <c r="J55" s="33">
        <f t="shared" si="2"/>
        <v>256.91194377832608</v>
      </c>
    </row>
    <row r="56" spans="2:20" ht="15" customHeight="1" x14ac:dyDescent="0.25">
      <c r="B56" s="31">
        <v>38</v>
      </c>
      <c r="C56" s="32">
        <f t="shared" si="6"/>
        <v>44593</v>
      </c>
      <c r="D56" s="25">
        <f t="shared" si="3"/>
        <v>250</v>
      </c>
      <c r="E56" s="25">
        <f t="shared" si="4"/>
        <v>50</v>
      </c>
      <c r="F56" s="33">
        <f>XNPV($D$13,$D56:$D$78,$C56:$C$78)</f>
        <v>2716.7392497204892</v>
      </c>
      <c r="G56" s="25">
        <f t="shared" si="0"/>
        <v>2716.7392497204892</v>
      </c>
      <c r="H56" s="25">
        <f t="shared" si="1"/>
        <v>244.40026180660789</v>
      </c>
      <c r="I56" s="33">
        <f t="shared" si="5"/>
        <v>2826.031381561585</v>
      </c>
      <c r="J56" s="33">
        <f t="shared" si="2"/>
        <v>256.91194377832608</v>
      </c>
    </row>
    <row r="57" spans="2:20" ht="15" customHeight="1" x14ac:dyDescent="0.25">
      <c r="B57" s="31">
        <v>39</v>
      </c>
      <c r="C57" s="32">
        <f t="shared" si="6"/>
        <v>44621</v>
      </c>
      <c r="D57" s="25">
        <f t="shared" si="3"/>
        <v>250</v>
      </c>
      <c r="E57" s="25">
        <f t="shared" si="4"/>
        <v>50</v>
      </c>
      <c r="F57" s="33">
        <f>XNPV($D$13,$D57:$D$78,$C57:$C$78)</f>
        <v>2472.3389879138813</v>
      </c>
      <c r="G57" s="25">
        <f t="shared" si="0"/>
        <v>2472.3389879138813</v>
      </c>
      <c r="H57" s="25">
        <f t="shared" si="1"/>
        <v>244.41386762207821</v>
      </c>
      <c r="I57" s="33">
        <f t="shared" si="5"/>
        <v>2569.1194377832589</v>
      </c>
      <c r="J57" s="33">
        <f t="shared" si="2"/>
        <v>256.91194377832608</v>
      </c>
    </row>
    <row r="58" spans="2:20" ht="15" customHeight="1" x14ac:dyDescent="0.25">
      <c r="B58" s="31">
        <v>40</v>
      </c>
      <c r="C58" s="32">
        <f t="shared" si="6"/>
        <v>44652</v>
      </c>
      <c r="D58" s="25">
        <f t="shared" si="3"/>
        <v>250</v>
      </c>
      <c r="E58" s="25">
        <f t="shared" si="4"/>
        <v>50</v>
      </c>
      <c r="F58" s="33">
        <f>XNPV($D$13,$D58:$D$78,$C58:$C$78)</f>
        <v>2227.9251202918031</v>
      </c>
      <c r="G58" s="25">
        <f t="shared" si="0"/>
        <v>2227.9251202918031</v>
      </c>
      <c r="H58" s="25">
        <f t="shared" si="1"/>
        <v>245.18880751527831</v>
      </c>
      <c r="I58" s="33">
        <f t="shared" si="5"/>
        <v>2312.2074940049329</v>
      </c>
      <c r="J58" s="33">
        <f t="shared" si="2"/>
        <v>256.91194377832608</v>
      </c>
    </row>
    <row r="59" spans="2:20" ht="15" customHeight="1" x14ac:dyDescent="0.25">
      <c r="B59" s="31">
        <v>41</v>
      </c>
      <c r="C59" s="32">
        <f t="shared" si="6"/>
        <v>44682</v>
      </c>
      <c r="D59" s="25">
        <f t="shared" si="3"/>
        <v>250</v>
      </c>
      <c r="E59" s="25">
        <f t="shared" si="4"/>
        <v>50</v>
      </c>
      <c r="F59" s="33">
        <f>XNPV($D$13,$D59:$D$78,$C59:$C$78)</f>
        <v>1982.7363127765248</v>
      </c>
      <c r="G59" s="25">
        <f t="shared" si="0"/>
        <v>1982.7363127765248</v>
      </c>
      <c r="H59" s="25">
        <f t="shared" si="1"/>
        <v>245.64454636675941</v>
      </c>
      <c r="I59" s="33">
        <f t="shared" si="5"/>
        <v>2055.2955502266068</v>
      </c>
      <c r="J59" s="33">
        <f t="shared" si="2"/>
        <v>256.91194377832608</v>
      </c>
    </row>
    <row r="60" spans="2:20" ht="15" customHeight="1" x14ac:dyDescent="0.25">
      <c r="B60" s="31">
        <v>42</v>
      </c>
      <c r="C60" s="32">
        <f t="shared" si="6"/>
        <v>44713</v>
      </c>
      <c r="D60" s="25">
        <f t="shared" si="3"/>
        <v>250</v>
      </c>
      <c r="E60" s="25">
        <f t="shared" si="4"/>
        <v>50</v>
      </c>
      <c r="F60" s="33">
        <f>XNPV($D$13,$D60:$D$78,$C60:$C$78)</f>
        <v>1737.0917664097653</v>
      </c>
      <c r="G60" s="25">
        <f t="shared" si="0"/>
        <v>1737.0917664097653</v>
      </c>
      <c r="H60" s="25">
        <f t="shared" si="1"/>
        <v>246.38273225955754</v>
      </c>
      <c r="I60" s="33">
        <f t="shared" si="5"/>
        <v>1798.3836064482807</v>
      </c>
      <c r="J60" s="33">
        <f t="shared" si="2"/>
        <v>256.91194377832608</v>
      </c>
    </row>
    <row r="61" spans="2:20" ht="15" customHeight="1" x14ac:dyDescent="0.25">
      <c r="B61" s="31">
        <v>43</v>
      </c>
      <c r="C61" s="32">
        <f t="shared" si="6"/>
        <v>44743</v>
      </c>
      <c r="D61" s="25">
        <f t="shared" si="3"/>
        <v>250</v>
      </c>
      <c r="E61" s="25">
        <f t="shared" si="4"/>
        <v>50</v>
      </c>
      <c r="F61" s="33">
        <f>XNPV($D$13,$D61:$D$78,$C61:$C$78)</f>
        <v>1490.7090341502078</v>
      </c>
      <c r="G61" s="25">
        <f t="shared" si="0"/>
        <v>1490.7090341502078</v>
      </c>
      <c r="H61" s="25">
        <f t="shared" si="1"/>
        <v>246.88131966142942</v>
      </c>
      <c r="I61" s="33">
        <f t="shared" si="5"/>
        <v>1541.4716626699546</v>
      </c>
      <c r="J61" s="33">
        <f t="shared" si="2"/>
        <v>256.91194377832608</v>
      </c>
    </row>
    <row r="62" spans="2:20" ht="15" customHeight="1" x14ac:dyDescent="0.25">
      <c r="B62" s="31">
        <v>44</v>
      </c>
      <c r="C62" s="32">
        <f t="shared" si="6"/>
        <v>44774</v>
      </c>
      <c r="D62" s="25">
        <f t="shared" si="3"/>
        <v>250</v>
      </c>
      <c r="E62" s="25">
        <f t="shared" si="4"/>
        <v>50</v>
      </c>
      <c r="F62" s="33">
        <f>XNPV($D$13,$D62:$D$78,$C62:$C$78)</f>
        <v>1243.8277144887784</v>
      </c>
      <c r="G62" s="25">
        <f t="shared" si="0"/>
        <v>1243.8277144887784</v>
      </c>
      <c r="H62" s="25">
        <f t="shared" si="1"/>
        <v>247.50188733394202</v>
      </c>
      <c r="I62" s="33">
        <f t="shared" si="5"/>
        <v>1284.5597188916286</v>
      </c>
      <c r="J62" s="33">
        <f t="shared" si="2"/>
        <v>256.91194377832608</v>
      </c>
    </row>
    <row r="63" spans="2:20" x14ac:dyDescent="0.25">
      <c r="B63" s="31">
        <v>45</v>
      </c>
      <c r="C63" s="32">
        <f t="shared" si="6"/>
        <v>44805</v>
      </c>
      <c r="D63" s="25">
        <f t="shared" si="3"/>
        <v>250</v>
      </c>
      <c r="E63" s="25">
        <f t="shared" si="4"/>
        <v>50</v>
      </c>
      <c r="F63" s="33">
        <f>XNPV($D$13,$D63:$D$78,$C63:$C$78)</f>
        <v>996.32582715483636</v>
      </c>
      <c r="G63" s="25">
        <f t="shared" si="0"/>
        <v>996.32582715483636</v>
      </c>
      <c r="H63" s="25">
        <f t="shared" si="1"/>
        <v>248.18460407124451</v>
      </c>
      <c r="I63" s="33">
        <f t="shared" si="5"/>
        <v>1027.6477751133025</v>
      </c>
      <c r="J63" s="33">
        <f t="shared" si="2"/>
        <v>256.91194377832608</v>
      </c>
    </row>
    <row r="64" spans="2:20" x14ac:dyDescent="0.25">
      <c r="B64" s="31">
        <v>46</v>
      </c>
      <c r="C64" s="32">
        <f t="shared" si="6"/>
        <v>44835</v>
      </c>
      <c r="D64" s="25">
        <f t="shared" si="3"/>
        <v>250</v>
      </c>
      <c r="E64" s="25">
        <f t="shared" si="4"/>
        <v>50</v>
      </c>
      <c r="F64" s="33">
        <f>XNPV($D$13,$D64:$D$78,$C64:$C$78)</f>
        <v>748.14122308359185</v>
      </c>
      <c r="G64" s="25">
        <f t="shared" si="0"/>
        <v>748.14122308359185</v>
      </c>
      <c r="H64" s="25">
        <f t="shared" si="1"/>
        <v>248.74785852645414</v>
      </c>
      <c r="I64" s="33">
        <f t="shared" si="5"/>
        <v>770.73583133497641</v>
      </c>
      <c r="J64" s="33">
        <f t="shared" si="2"/>
        <v>256.91194377832608</v>
      </c>
    </row>
    <row r="65" spans="2:13" x14ac:dyDescent="0.25">
      <c r="B65" s="31">
        <v>47</v>
      </c>
      <c r="C65" s="32">
        <f t="shared" si="6"/>
        <v>44866</v>
      </c>
      <c r="D65" s="25">
        <f t="shared" si="3"/>
        <v>250</v>
      </c>
      <c r="E65" s="25">
        <f t="shared" si="4"/>
        <v>50</v>
      </c>
      <c r="F65" s="33">
        <f>XNPV($D$13,$D65:$D$78,$C65:$C$78)</f>
        <v>499.39336455713772</v>
      </c>
      <c r="G65" s="25">
        <f t="shared" si="0"/>
        <v>499.39336455713772</v>
      </c>
      <c r="H65" s="25">
        <f t="shared" si="1"/>
        <v>249.39336455713772</v>
      </c>
      <c r="I65" s="33">
        <f t="shared" si="5"/>
        <v>513.82388755665033</v>
      </c>
      <c r="J65" s="33">
        <f t="shared" si="2"/>
        <v>256.91194377832602</v>
      </c>
    </row>
    <row r="66" spans="2:13" x14ac:dyDescent="0.25">
      <c r="B66" s="31">
        <v>48</v>
      </c>
      <c r="C66" s="32">
        <f t="shared" si="6"/>
        <v>44896</v>
      </c>
      <c r="D66" s="25">
        <f t="shared" si="3"/>
        <v>250</v>
      </c>
      <c r="E66" s="25">
        <f t="shared" si="4"/>
        <v>50</v>
      </c>
      <c r="F66" s="33">
        <f>XNPV($D$13,$D66:$D$78,$C66:$C$78)</f>
        <v>250</v>
      </c>
      <c r="G66" s="25">
        <f t="shared" si="0"/>
        <v>250</v>
      </c>
      <c r="H66" s="25">
        <f t="shared" si="1"/>
        <v>250</v>
      </c>
      <c r="I66" s="33">
        <f t="shared" si="5"/>
        <v>256.91194377832431</v>
      </c>
      <c r="J66" s="33">
        <f t="shared" si="2"/>
        <v>256.91194377832431</v>
      </c>
    </row>
    <row r="67" spans="2:13" x14ac:dyDescent="0.25">
      <c r="B67" s="31">
        <v>49</v>
      </c>
      <c r="C67" s="32">
        <f t="shared" si="6"/>
        <v>44927</v>
      </c>
      <c r="D67" s="25">
        <f t="shared" si="3"/>
        <v>0</v>
      </c>
      <c r="E67" s="25">
        <f t="shared" si="4"/>
        <v>0</v>
      </c>
      <c r="F67" s="33">
        <f>XNPV($D$13,$D67:$D$78,$C67:$C$78)</f>
        <v>0</v>
      </c>
      <c r="G67" s="25">
        <f t="shared" si="0"/>
        <v>0</v>
      </c>
      <c r="H67" s="25">
        <f t="shared" si="1"/>
        <v>0</v>
      </c>
      <c r="I67" s="33">
        <f t="shared" si="5"/>
        <v>0</v>
      </c>
      <c r="J67" s="33">
        <f t="shared" si="2"/>
        <v>0</v>
      </c>
    </row>
    <row r="68" spans="2:13" x14ac:dyDescent="0.25">
      <c r="B68" s="31">
        <v>50</v>
      </c>
      <c r="C68" s="32">
        <f t="shared" si="6"/>
        <v>44958</v>
      </c>
      <c r="D68" s="25">
        <f t="shared" si="3"/>
        <v>0</v>
      </c>
      <c r="E68" s="25">
        <f t="shared" si="4"/>
        <v>0</v>
      </c>
      <c r="F68" s="33">
        <f>XNPV($D$13,$D68:$D$78,$C68:$C$78)</f>
        <v>0</v>
      </c>
      <c r="G68" s="25">
        <f t="shared" si="0"/>
        <v>0</v>
      </c>
      <c r="H68" s="25">
        <f t="shared" si="1"/>
        <v>0</v>
      </c>
      <c r="I68" s="33">
        <f t="shared" si="5"/>
        <v>0</v>
      </c>
      <c r="J68" s="33">
        <f t="shared" si="2"/>
        <v>0</v>
      </c>
    </row>
    <row r="69" spans="2:13" x14ac:dyDescent="0.25">
      <c r="B69" s="31">
        <v>51</v>
      </c>
      <c r="C69" s="32">
        <f t="shared" si="6"/>
        <v>44986</v>
      </c>
      <c r="D69" s="25">
        <f t="shared" si="3"/>
        <v>0</v>
      </c>
      <c r="E69" s="25">
        <f t="shared" si="4"/>
        <v>0</v>
      </c>
      <c r="F69" s="33">
        <f>XNPV($D$13,$D69:$D$78,$C69:$C$78)</f>
        <v>0</v>
      </c>
      <c r="G69" s="25">
        <f t="shared" si="0"/>
        <v>0</v>
      </c>
      <c r="H69" s="25">
        <f t="shared" si="1"/>
        <v>0</v>
      </c>
      <c r="I69" s="33">
        <f t="shared" si="5"/>
        <v>0</v>
      </c>
      <c r="J69" s="33">
        <f t="shared" si="2"/>
        <v>0</v>
      </c>
    </row>
    <row r="70" spans="2:13" x14ac:dyDescent="0.25">
      <c r="B70" s="31">
        <v>52</v>
      </c>
      <c r="C70" s="32">
        <f t="shared" si="6"/>
        <v>45017</v>
      </c>
      <c r="D70" s="25">
        <f t="shared" si="3"/>
        <v>0</v>
      </c>
      <c r="E70" s="25">
        <f t="shared" si="4"/>
        <v>0</v>
      </c>
      <c r="F70" s="33">
        <f>XNPV($D$13,$D70:$D$78,$C70:$C$78)</f>
        <v>0</v>
      </c>
      <c r="G70" s="25">
        <f t="shared" si="0"/>
        <v>0</v>
      </c>
      <c r="H70" s="25">
        <f t="shared" si="1"/>
        <v>0</v>
      </c>
      <c r="I70" s="33">
        <f t="shared" si="5"/>
        <v>0</v>
      </c>
      <c r="J70" s="33">
        <f t="shared" si="2"/>
        <v>0</v>
      </c>
    </row>
    <row r="71" spans="2:13" x14ac:dyDescent="0.25">
      <c r="B71" s="31">
        <v>53</v>
      </c>
      <c r="C71" s="32">
        <f t="shared" si="6"/>
        <v>45047</v>
      </c>
      <c r="D71" s="25">
        <f t="shared" si="3"/>
        <v>0</v>
      </c>
      <c r="E71" s="25">
        <f t="shared" si="4"/>
        <v>0</v>
      </c>
      <c r="F71" s="33">
        <f>XNPV($D$13,$D71:$D$78,$C71:$C$78)</f>
        <v>0</v>
      </c>
      <c r="G71" s="25">
        <f t="shared" si="0"/>
        <v>0</v>
      </c>
      <c r="H71" s="25">
        <f t="shared" si="1"/>
        <v>0</v>
      </c>
      <c r="I71" s="33">
        <f t="shared" si="5"/>
        <v>0</v>
      </c>
      <c r="J71" s="33">
        <f t="shared" si="2"/>
        <v>0</v>
      </c>
    </row>
    <row r="72" spans="2:13" x14ac:dyDescent="0.25">
      <c r="B72" s="31">
        <v>54</v>
      </c>
      <c r="C72" s="32">
        <f t="shared" si="6"/>
        <v>45078</v>
      </c>
      <c r="D72" s="25">
        <f t="shared" si="3"/>
        <v>0</v>
      </c>
      <c r="E72" s="25">
        <f t="shared" si="4"/>
        <v>0</v>
      </c>
      <c r="F72" s="33">
        <f>XNPV($D$13,$D72:$D$78,$C72:$C$78)</f>
        <v>0</v>
      </c>
      <c r="G72" s="25">
        <f t="shared" si="0"/>
        <v>0</v>
      </c>
      <c r="H72" s="25">
        <f t="shared" si="1"/>
        <v>0</v>
      </c>
      <c r="I72" s="33">
        <f t="shared" si="5"/>
        <v>0</v>
      </c>
      <c r="J72" s="33">
        <f t="shared" si="2"/>
        <v>0</v>
      </c>
    </row>
    <row r="73" spans="2:13" x14ac:dyDescent="0.25">
      <c r="B73" s="31">
        <v>55</v>
      </c>
      <c r="C73" s="32">
        <f t="shared" si="6"/>
        <v>45108</v>
      </c>
      <c r="D73" s="25">
        <f t="shared" si="3"/>
        <v>0</v>
      </c>
      <c r="E73" s="25">
        <f t="shared" si="4"/>
        <v>0</v>
      </c>
      <c r="F73" s="33">
        <f>XNPV($D$13,$D73:$D$78,$C73:$C$78)</f>
        <v>0</v>
      </c>
      <c r="G73" s="25">
        <f t="shared" si="0"/>
        <v>0</v>
      </c>
      <c r="H73" s="25">
        <f t="shared" si="1"/>
        <v>0</v>
      </c>
      <c r="I73" s="33">
        <f t="shared" si="5"/>
        <v>0</v>
      </c>
      <c r="J73" s="33">
        <f t="shared" si="2"/>
        <v>0</v>
      </c>
    </row>
    <row r="74" spans="2:13" x14ac:dyDescent="0.25">
      <c r="B74" s="31">
        <v>56</v>
      </c>
      <c r="C74" s="32">
        <f t="shared" si="6"/>
        <v>45139</v>
      </c>
      <c r="D74" s="25">
        <f t="shared" si="3"/>
        <v>0</v>
      </c>
      <c r="E74" s="25">
        <f t="shared" si="4"/>
        <v>0</v>
      </c>
      <c r="F74" s="33">
        <f>XNPV($D$13,$D74:$D$78,$C74:$C$78)</f>
        <v>0</v>
      </c>
      <c r="G74" s="25">
        <f t="shared" si="0"/>
        <v>0</v>
      </c>
      <c r="H74" s="25">
        <f t="shared" si="1"/>
        <v>0</v>
      </c>
      <c r="I74" s="33">
        <f t="shared" si="5"/>
        <v>0</v>
      </c>
      <c r="J74" s="33">
        <f t="shared" si="2"/>
        <v>0</v>
      </c>
    </row>
    <row r="75" spans="2:13" x14ac:dyDescent="0.25">
      <c r="B75" s="31">
        <v>57</v>
      </c>
      <c r="C75" s="32">
        <f t="shared" si="6"/>
        <v>45170</v>
      </c>
      <c r="D75" s="25">
        <f t="shared" si="3"/>
        <v>0</v>
      </c>
      <c r="E75" s="25">
        <f t="shared" si="4"/>
        <v>0</v>
      </c>
      <c r="F75" s="33">
        <f>XNPV($D$13,$D75:$D$78,$C75:$C$78)</f>
        <v>0</v>
      </c>
      <c r="G75" s="25">
        <f t="shared" si="0"/>
        <v>0</v>
      </c>
      <c r="H75" s="25">
        <f t="shared" si="1"/>
        <v>0</v>
      </c>
      <c r="I75" s="33">
        <f t="shared" si="5"/>
        <v>0</v>
      </c>
      <c r="J75" s="33">
        <f t="shared" si="2"/>
        <v>0</v>
      </c>
    </row>
    <row r="76" spans="2:13" x14ac:dyDescent="0.25">
      <c r="B76" s="31">
        <v>58</v>
      </c>
      <c r="C76" s="32">
        <f t="shared" si="6"/>
        <v>45200</v>
      </c>
      <c r="D76" s="25">
        <f t="shared" si="3"/>
        <v>0</v>
      </c>
      <c r="E76" s="25">
        <f t="shared" si="4"/>
        <v>0</v>
      </c>
      <c r="F76" s="33">
        <f>XNPV($D$13,$D76:$D$78,$C76:$C$78)</f>
        <v>0</v>
      </c>
      <c r="G76" s="25">
        <f t="shared" si="0"/>
        <v>0</v>
      </c>
      <c r="H76" s="25">
        <f t="shared" si="1"/>
        <v>0</v>
      </c>
      <c r="I76" s="33">
        <f t="shared" si="5"/>
        <v>0</v>
      </c>
      <c r="J76" s="33">
        <f t="shared" si="2"/>
        <v>0</v>
      </c>
    </row>
    <row r="77" spans="2:13" x14ac:dyDescent="0.25">
      <c r="B77" s="31">
        <v>59</v>
      </c>
      <c r="C77" s="32">
        <f t="shared" si="6"/>
        <v>45231</v>
      </c>
      <c r="D77" s="25">
        <f t="shared" si="3"/>
        <v>0</v>
      </c>
      <c r="E77" s="25">
        <f t="shared" si="4"/>
        <v>0</v>
      </c>
      <c r="F77" s="33">
        <f>XNPV($D$13,$D77:$D$78,$C77:$C$78)</f>
        <v>0</v>
      </c>
      <c r="G77" s="25">
        <f t="shared" si="0"/>
        <v>0</v>
      </c>
      <c r="H77" s="25">
        <f t="shared" si="1"/>
        <v>0</v>
      </c>
      <c r="I77" s="33">
        <f t="shared" si="5"/>
        <v>0</v>
      </c>
      <c r="J77" s="33">
        <f t="shared" si="2"/>
        <v>0</v>
      </c>
    </row>
    <row r="78" spans="2:13" x14ac:dyDescent="0.25">
      <c r="B78" s="31">
        <v>60</v>
      </c>
      <c r="C78" s="32">
        <f t="shared" si="6"/>
        <v>45261</v>
      </c>
      <c r="D78" s="25">
        <f t="shared" si="3"/>
        <v>0</v>
      </c>
      <c r="E78" s="25">
        <f t="shared" si="4"/>
        <v>0</v>
      </c>
      <c r="F78" s="33">
        <f>XNPV($D$13,$D78:$D$78,$C78:$C$78)</f>
        <v>0</v>
      </c>
      <c r="G78" s="25">
        <f t="shared" si="0"/>
        <v>0</v>
      </c>
      <c r="H78" s="25">
        <f>G78-I79</f>
        <v>0</v>
      </c>
      <c r="I78" s="33">
        <f t="shared" si="5"/>
        <v>0</v>
      </c>
      <c r="J78" s="33">
        <f>I78-L79</f>
        <v>0</v>
      </c>
    </row>
    <row r="79" spans="2:13" x14ac:dyDescent="0.25">
      <c r="B79" s="34"/>
      <c r="C79" s="35"/>
      <c r="D79" s="36"/>
      <c r="E79" s="36"/>
      <c r="G79" s="36"/>
      <c r="I79" s="36"/>
      <c r="J79" s="36"/>
      <c r="L79" s="36"/>
      <c r="M79" s="36"/>
    </row>
    <row r="81" spans="2:17" ht="23.25" x14ac:dyDescent="0.35">
      <c r="B81" s="91" t="s">
        <v>102</v>
      </c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</row>
    <row r="82" spans="2:17" x14ac:dyDescent="0.25">
      <c r="B82" s="83" t="s">
        <v>103</v>
      </c>
      <c r="C82" s="84" t="s">
        <v>98</v>
      </c>
      <c r="D82" s="94"/>
      <c r="E82" s="84" t="s">
        <v>55</v>
      </c>
      <c r="F82" s="94"/>
      <c r="G82" s="84" t="s">
        <v>97</v>
      </c>
      <c r="H82" s="94"/>
      <c r="I82" s="84" t="s">
        <v>59</v>
      </c>
      <c r="J82" s="94"/>
      <c r="K82" s="84" t="s">
        <v>104</v>
      </c>
      <c r="L82" s="94"/>
      <c r="M82" s="84" t="s">
        <v>105</v>
      </c>
      <c r="N82" s="94"/>
    </row>
    <row r="83" spans="2:17" x14ac:dyDescent="0.25">
      <c r="B83" s="95"/>
      <c r="C83" s="93" t="s">
        <v>106</v>
      </c>
      <c r="D83" s="93" t="s">
        <v>107</v>
      </c>
      <c r="E83" s="93" t="s">
        <v>106</v>
      </c>
      <c r="F83" s="93" t="s">
        <v>107</v>
      </c>
      <c r="G83" s="93" t="s">
        <v>106</v>
      </c>
      <c r="H83" s="93" t="s">
        <v>107</v>
      </c>
      <c r="I83" s="93" t="s">
        <v>106</v>
      </c>
      <c r="J83" s="93" t="s">
        <v>107</v>
      </c>
      <c r="K83" s="93" t="s">
        <v>106</v>
      </c>
      <c r="L83" s="93" t="s">
        <v>107</v>
      </c>
      <c r="M83" s="93" t="s">
        <v>106</v>
      </c>
      <c r="N83" s="93" t="s">
        <v>107</v>
      </c>
    </row>
    <row r="84" spans="2:17" x14ac:dyDescent="0.25">
      <c r="B84" s="31">
        <v>1</v>
      </c>
      <c r="C84" s="25">
        <f>G19</f>
        <v>11331.77330135965</v>
      </c>
      <c r="D84" s="25">
        <v>0</v>
      </c>
      <c r="E84" s="33">
        <v>0</v>
      </c>
      <c r="F84" s="33">
        <v>0</v>
      </c>
      <c r="G84" s="25">
        <v>0</v>
      </c>
      <c r="H84" s="25">
        <f>C84</f>
        <v>11331.77330135965</v>
      </c>
      <c r="I84" s="33">
        <v>0</v>
      </c>
      <c r="J84" s="33">
        <v>0</v>
      </c>
      <c r="K84" s="25">
        <v>0</v>
      </c>
      <c r="L84" s="25">
        <v>0</v>
      </c>
      <c r="M84" s="33">
        <v>0</v>
      </c>
      <c r="N84" s="33">
        <v>0</v>
      </c>
      <c r="P84" s="12" t="s">
        <v>25</v>
      </c>
    </row>
    <row r="85" spans="2:17" x14ac:dyDescent="0.25">
      <c r="B85" s="31">
        <v>2</v>
      </c>
      <c r="C85" s="25">
        <f>D10</f>
        <v>1000</v>
      </c>
      <c r="D85" s="25">
        <v>0</v>
      </c>
      <c r="E85" s="33">
        <v>0</v>
      </c>
      <c r="F85" s="33">
        <v>0</v>
      </c>
      <c r="G85" s="25">
        <v>0</v>
      </c>
      <c r="H85" s="25">
        <v>0</v>
      </c>
      <c r="I85" s="33">
        <v>0</v>
      </c>
      <c r="J85" s="33">
        <v>0</v>
      </c>
      <c r="K85" s="25">
        <v>0</v>
      </c>
      <c r="L85" s="25">
        <v>0</v>
      </c>
      <c r="M85" s="33">
        <v>0</v>
      </c>
      <c r="N85" s="33">
        <f>C85</f>
        <v>1000</v>
      </c>
      <c r="P85" s="12" t="s">
        <v>26</v>
      </c>
    </row>
    <row r="86" spans="2:17" x14ac:dyDescent="0.25">
      <c r="B86" s="31">
        <v>3</v>
      </c>
      <c r="C86" s="25">
        <v>0</v>
      </c>
      <c r="D86" s="25">
        <v>0</v>
      </c>
      <c r="E86" s="33">
        <v>0</v>
      </c>
      <c r="F86" s="33">
        <v>0</v>
      </c>
      <c r="G86" s="25">
        <v>0</v>
      </c>
      <c r="H86" s="25">
        <f>I86</f>
        <v>27.855450037182891</v>
      </c>
      <c r="I86" s="33">
        <f>I95</f>
        <v>27.855450037182891</v>
      </c>
      <c r="J86" s="33">
        <v>0</v>
      </c>
      <c r="K86" s="25">
        <v>0</v>
      </c>
      <c r="L86" s="25">
        <v>0</v>
      </c>
      <c r="M86" s="33">
        <v>0</v>
      </c>
      <c r="N86" s="33">
        <v>0</v>
      </c>
      <c r="P86" s="12" t="s">
        <v>27</v>
      </c>
    </row>
    <row r="87" spans="2:17" x14ac:dyDescent="0.25">
      <c r="B87" s="31">
        <v>4</v>
      </c>
      <c r="C87" s="25">
        <v>0</v>
      </c>
      <c r="D87" s="25">
        <v>0</v>
      </c>
      <c r="E87" s="33">
        <v>0</v>
      </c>
      <c r="F87" s="33">
        <v>0</v>
      </c>
      <c r="G87" s="25">
        <f>N87</f>
        <v>250</v>
      </c>
      <c r="H87" s="25">
        <v>0</v>
      </c>
      <c r="I87" s="33">
        <v>0</v>
      </c>
      <c r="J87" s="33">
        <v>0</v>
      </c>
      <c r="K87" s="25">
        <v>0</v>
      </c>
      <c r="L87" s="25">
        <v>0</v>
      </c>
      <c r="M87" s="33">
        <v>0</v>
      </c>
      <c r="N87" s="33">
        <f>D19</f>
        <v>250</v>
      </c>
      <c r="P87" s="12" t="s">
        <v>28</v>
      </c>
    </row>
    <row r="88" spans="2:17" x14ac:dyDescent="0.25">
      <c r="B88" s="31">
        <v>5</v>
      </c>
      <c r="C88" s="25">
        <v>0</v>
      </c>
      <c r="D88" s="25">
        <v>0</v>
      </c>
      <c r="E88" s="33">
        <v>0</v>
      </c>
      <c r="F88" s="33">
        <v>0</v>
      </c>
      <c r="G88" s="25">
        <v>0</v>
      </c>
      <c r="H88" s="25">
        <v>0</v>
      </c>
      <c r="I88" s="33">
        <v>0</v>
      </c>
      <c r="J88" s="33">
        <v>0</v>
      </c>
      <c r="K88" s="25">
        <f>N88</f>
        <v>50</v>
      </c>
      <c r="L88" s="25">
        <v>0</v>
      </c>
      <c r="M88" s="33">
        <v>0</v>
      </c>
      <c r="N88" s="33">
        <f>E19</f>
        <v>50</v>
      </c>
      <c r="P88" s="12" t="s">
        <v>29</v>
      </c>
    </row>
    <row r="89" spans="2:17" x14ac:dyDescent="0.25">
      <c r="B89" s="31">
        <v>6</v>
      </c>
      <c r="C89" s="25">
        <v>0</v>
      </c>
      <c r="D89" s="25">
        <f>J19</f>
        <v>256.91194377832653</v>
      </c>
      <c r="E89" s="33">
        <f>D89</f>
        <v>256.91194377832653</v>
      </c>
      <c r="F89" s="33">
        <v>0</v>
      </c>
      <c r="G89" s="25">
        <v>0</v>
      </c>
      <c r="H89" s="25">
        <v>0</v>
      </c>
      <c r="I89" s="33">
        <v>0</v>
      </c>
      <c r="J89" s="33">
        <v>0</v>
      </c>
      <c r="K89" s="25">
        <v>0</v>
      </c>
      <c r="L89" s="25">
        <v>0</v>
      </c>
      <c r="M89" s="33">
        <v>0</v>
      </c>
      <c r="N89" s="33">
        <v>0</v>
      </c>
      <c r="P89" s="12" t="s">
        <v>30</v>
      </c>
    </row>
    <row r="92" spans="2:17" ht="23.25" x14ac:dyDescent="0.35">
      <c r="B92" s="91" t="s">
        <v>108</v>
      </c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</row>
    <row r="93" spans="2:17" x14ac:dyDescent="0.25">
      <c r="B93" s="83" t="s">
        <v>92</v>
      </c>
      <c r="C93" s="84" t="s">
        <v>98</v>
      </c>
      <c r="D93" s="94"/>
      <c r="E93" s="84" t="s">
        <v>55</v>
      </c>
      <c r="F93" s="94"/>
      <c r="G93" s="84" t="s">
        <v>97</v>
      </c>
      <c r="H93" s="94"/>
      <c r="I93" s="84" t="s">
        <v>59</v>
      </c>
      <c r="J93" s="94"/>
      <c r="K93" s="84" t="s">
        <v>104</v>
      </c>
      <c r="L93" s="94"/>
      <c r="M93" s="84" t="s">
        <v>105</v>
      </c>
      <c r="N93" s="94"/>
      <c r="P93" s="71" t="s">
        <v>31</v>
      </c>
      <c r="Q93" s="72"/>
    </row>
    <row r="94" spans="2:17" x14ac:dyDescent="0.25">
      <c r="B94" s="95"/>
      <c r="C94" s="93" t="s">
        <v>106</v>
      </c>
      <c r="D94" s="93" t="s">
        <v>107</v>
      </c>
      <c r="E94" s="93" t="s">
        <v>106</v>
      </c>
      <c r="F94" s="93" t="s">
        <v>107</v>
      </c>
      <c r="G94" s="93" t="s">
        <v>106</v>
      </c>
      <c r="H94" s="93" t="s">
        <v>107</v>
      </c>
      <c r="I94" s="93" t="s">
        <v>106</v>
      </c>
      <c r="J94" s="93" t="s">
        <v>107</v>
      </c>
      <c r="K94" s="93" t="s">
        <v>106</v>
      </c>
      <c r="L94" s="93" t="s">
        <v>107</v>
      </c>
      <c r="M94" s="93" t="s">
        <v>106</v>
      </c>
      <c r="N94" s="93" t="s">
        <v>107</v>
      </c>
      <c r="P94" s="30" t="s">
        <v>23</v>
      </c>
      <c r="Q94" s="30" t="s">
        <v>24</v>
      </c>
    </row>
    <row r="95" spans="2:17" x14ac:dyDescent="0.25">
      <c r="B95" s="31">
        <v>1</v>
      </c>
      <c r="C95" s="25">
        <f>$I19</f>
        <v>12331.77330135965</v>
      </c>
      <c r="D95" s="25">
        <f t="shared" ref="D95:D154" si="7">$J19</f>
        <v>256.91194377832653</v>
      </c>
      <c r="E95" s="33">
        <f>D95</f>
        <v>256.91194377832653</v>
      </c>
      <c r="F95" s="33">
        <v>0</v>
      </c>
      <c r="G95" s="25">
        <f t="shared" ref="G95:G154" si="8">$D19</f>
        <v>250</v>
      </c>
      <c r="H95" s="25">
        <f>G19+I95</f>
        <v>11359.628751396833</v>
      </c>
      <c r="I95" s="33">
        <f t="shared" ref="I95:I154" si="9">D19-H19</f>
        <v>27.855450037182891</v>
      </c>
      <c r="J95" s="33">
        <v>0</v>
      </c>
      <c r="K95" s="25">
        <f t="shared" ref="K95:K154" si="10">E19</f>
        <v>50</v>
      </c>
      <c r="L95" s="25">
        <v>0</v>
      </c>
      <c r="M95" s="33">
        <v>0</v>
      </c>
      <c r="N95" s="33">
        <f>D19+E19+D10</f>
        <v>1300</v>
      </c>
      <c r="P95" s="25">
        <f>C95+E95+G95+I95+K95+M95</f>
        <v>12916.540695175159</v>
      </c>
      <c r="Q95" s="25">
        <f>D95+F95+H95+J95+L95+N95</f>
        <v>12916.540695175159</v>
      </c>
    </row>
    <row r="96" spans="2:17" x14ac:dyDescent="0.25">
      <c r="B96" s="31">
        <v>2</v>
      </c>
      <c r="C96" s="25">
        <v>0</v>
      </c>
      <c r="D96" s="25">
        <f t="shared" si="7"/>
        <v>256.91194377832653</v>
      </c>
      <c r="E96" s="33">
        <f t="shared" ref="E96:E154" si="11">D96</f>
        <v>256.91194377832653</v>
      </c>
      <c r="F96" s="33">
        <v>0</v>
      </c>
      <c r="G96" s="25">
        <f t="shared" si="8"/>
        <v>250</v>
      </c>
      <c r="H96" s="25">
        <f>I96</f>
        <v>24.652414272057285</v>
      </c>
      <c r="I96" s="33">
        <f t="shared" si="9"/>
        <v>24.652414272057285</v>
      </c>
      <c r="J96" s="33">
        <v>0</v>
      </c>
      <c r="K96" s="25">
        <f t="shared" si="10"/>
        <v>50</v>
      </c>
      <c r="L96" s="25">
        <v>0</v>
      </c>
      <c r="M96" s="33">
        <v>0</v>
      </c>
      <c r="N96" s="33">
        <f t="shared" ref="N96:N154" si="12">D20+E20</f>
        <v>300</v>
      </c>
      <c r="P96" s="25">
        <f t="shared" ref="P96:Q154" si="13">C96+E96+G96+I96+K96+M96</f>
        <v>581.56435805038382</v>
      </c>
      <c r="Q96" s="25">
        <f t="shared" si="13"/>
        <v>581.56435805038382</v>
      </c>
    </row>
    <row r="97" spans="2:17" x14ac:dyDescent="0.25">
      <c r="B97" s="31">
        <v>3</v>
      </c>
      <c r="C97" s="25">
        <v>0</v>
      </c>
      <c r="D97" s="25">
        <f t="shared" si="7"/>
        <v>256.91194377832653</v>
      </c>
      <c r="E97" s="33">
        <f t="shared" si="11"/>
        <v>256.91194377832653</v>
      </c>
      <c r="F97" s="33">
        <v>0</v>
      </c>
      <c r="G97" s="25">
        <f t="shared" si="8"/>
        <v>250</v>
      </c>
      <c r="H97" s="25">
        <f t="shared" ref="H97:H154" si="14">I97</f>
        <v>26.730621502183567</v>
      </c>
      <c r="I97" s="33">
        <f t="shared" si="9"/>
        <v>26.730621502183567</v>
      </c>
      <c r="J97" s="33">
        <v>0</v>
      </c>
      <c r="K97" s="25">
        <f t="shared" si="10"/>
        <v>50</v>
      </c>
      <c r="L97" s="25">
        <v>0</v>
      </c>
      <c r="M97" s="33">
        <v>0</v>
      </c>
      <c r="N97" s="33">
        <f t="shared" si="12"/>
        <v>300</v>
      </c>
      <c r="P97" s="25">
        <f t="shared" si="13"/>
        <v>583.6425652805101</v>
      </c>
      <c r="Q97" s="25">
        <f t="shared" si="13"/>
        <v>583.6425652805101</v>
      </c>
    </row>
    <row r="98" spans="2:17" x14ac:dyDescent="0.25">
      <c r="B98" s="31">
        <v>4</v>
      </c>
      <c r="C98" s="25">
        <v>0</v>
      </c>
      <c r="D98" s="25">
        <f t="shared" si="7"/>
        <v>256.91194377832653</v>
      </c>
      <c r="E98" s="33">
        <f t="shared" si="11"/>
        <v>256.91194377832653</v>
      </c>
      <c r="F98" s="33">
        <v>0</v>
      </c>
      <c r="G98" s="25">
        <f t="shared" si="8"/>
        <v>250</v>
      </c>
      <c r="H98" s="25">
        <f t="shared" si="14"/>
        <v>25.324205226430422</v>
      </c>
      <c r="I98" s="33">
        <f t="shared" si="9"/>
        <v>25.324205226430422</v>
      </c>
      <c r="J98" s="33">
        <v>0</v>
      </c>
      <c r="K98" s="25">
        <f t="shared" si="10"/>
        <v>50</v>
      </c>
      <c r="L98" s="25">
        <v>0</v>
      </c>
      <c r="M98" s="33">
        <v>0</v>
      </c>
      <c r="N98" s="33">
        <f t="shared" si="12"/>
        <v>300</v>
      </c>
      <c r="P98" s="25">
        <f t="shared" si="13"/>
        <v>582.23614900475695</v>
      </c>
      <c r="Q98" s="25">
        <f t="shared" si="13"/>
        <v>582.23614900475695</v>
      </c>
    </row>
    <row r="99" spans="2:17" x14ac:dyDescent="0.25">
      <c r="B99" s="31">
        <v>5</v>
      </c>
      <c r="C99" s="25">
        <v>0</v>
      </c>
      <c r="D99" s="25">
        <f t="shared" si="7"/>
        <v>256.91194377832653</v>
      </c>
      <c r="E99" s="33">
        <f t="shared" si="11"/>
        <v>256.91194377832653</v>
      </c>
      <c r="F99" s="33">
        <v>0</v>
      </c>
      <c r="G99" s="25">
        <f t="shared" si="8"/>
        <v>250</v>
      </c>
      <c r="H99" s="25">
        <f t="shared" si="14"/>
        <v>25.604654199463766</v>
      </c>
      <c r="I99" s="33">
        <f t="shared" si="9"/>
        <v>25.604654199463766</v>
      </c>
      <c r="J99" s="33">
        <v>0</v>
      </c>
      <c r="K99" s="25">
        <f t="shared" si="10"/>
        <v>50</v>
      </c>
      <c r="L99" s="25">
        <v>0</v>
      </c>
      <c r="M99" s="33">
        <v>0</v>
      </c>
      <c r="N99" s="33">
        <f t="shared" si="12"/>
        <v>300</v>
      </c>
      <c r="P99" s="25">
        <f t="shared" si="13"/>
        <v>582.5165979777903</v>
      </c>
      <c r="Q99" s="25">
        <f t="shared" si="13"/>
        <v>582.5165979777903</v>
      </c>
    </row>
    <row r="100" spans="2:17" x14ac:dyDescent="0.25">
      <c r="B100" s="31">
        <v>6</v>
      </c>
      <c r="C100" s="25">
        <v>0</v>
      </c>
      <c r="D100" s="25">
        <f t="shared" si="7"/>
        <v>256.91194377832653</v>
      </c>
      <c r="E100" s="33">
        <f t="shared" si="11"/>
        <v>256.91194377832653</v>
      </c>
      <c r="F100" s="33">
        <v>0</v>
      </c>
      <c r="G100" s="25">
        <f t="shared" si="8"/>
        <v>250</v>
      </c>
      <c r="H100" s="25">
        <f t="shared" si="14"/>
        <v>24.231864735644194</v>
      </c>
      <c r="I100" s="33">
        <f t="shared" si="9"/>
        <v>24.231864735644194</v>
      </c>
      <c r="J100" s="33">
        <v>0</v>
      </c>
      <c r="K100" s="25">
        <f t="shared" si="10"/>
        <v>50</v>
      </c>
      <c r="L100" s="25">
        <v>0</v>
      </c>
      <c r="M100" s="33">
        <v>0</v>
      </c>
      <c r="N100" s="33">
        <f t="shared" si="12"/>
        <v>300</v>
      </c>
      <c r="P100" s="25">
        <f t="shared" si="13"/>
        <v>581.14380851397073</v>
      </c>
      <c r="Q100" s="25">
        <f t="shared" si="13"/>
        <v>581.14380851397073</v>
      </c>
    </row>
    <row r="101" spans="2:17" x14ac:dyDescent="0.25">
      <c r="B101" s="31">
        <v>7</v>
      </c>
      <c r="C101" s="25">
        <v>0</v>
      </c>
      <c r="D101" s="25">
        <f t="shared" si="7"/>
        <v>256.91194377832653</v>
      </c>
      <c r="E101" s="33">
        <f t="shared" si="11"/>
        <v>256.91194377832653</v>
      </c>
      <c r="F101" s="33">
        <v>0</v>
      </c>
      <c r="G101" s="25">
        <f t="shared" si="8"/>
        <v>250</v>
      </c>
      <c r="H101" s="25">
        <f t="shared" si="14"/>
        <v>24.473110897293736</v>
      </c>
      <c r="I101" s="33">
        <f t="shared" si="9"/>
        <v>24.473110897293736</v>
      </c>
      <c r="J101" s="33">
        <v>0</v>
      </c>
      <c r="K101" s="25">
        <f t="shared" si="10"/>
        <v>50</v>
      </c>
      <c r="L101" s="25">
        <v>0</v>
      </c>
      <c r="M101" s="33">
        <v>0</v>
      </c>
      <c r="N101" s="33">
        <f t="shared" si="12"/>
        <v>300</v>
      </c>
      <c r="P101" s="25">
        <f t="shared" si="13"/>
        <v>581.38505467562027</v>
      </c>
      <c r="Q101" s="25">
        <f t="shared" si="13"/>
        <v>581.38505467562027</v>
      </c>
    </row>
    <row r="102" spans="2:17" x14ac:dyDescent="0.25">
      <c r="B102" s="31">
        <v>8</v>
      </c>
      <c r="C102" s="25">
        <v>0</v>
      </c>
      <c r="D102" s="25">
        <f t="shared" si="7"/>
        <v>256.91194377832653</v>
      </c>
      <c r="E102" s="33">
        <f t="shared" si="11"/>
        <v>256.91194377832653</v>
      </c>
      <c r="F102" s="33">
        <v>0</v>
      </c>
      <c r="G102" s="25">
        <f t="shared" si="8"/>
        <v>250</v>
      </c>
      <c r="H102" s="25">
        <f t="shared" si="14"/>
        <v>23.906220308519551</v>
      </c>
      <c r="I102" s="33">
        <f t="shared" si="9"/>
        <v>23.906220308519551</v>
      </c>
      <c r="J102" s="33">
        <v>0</v>
      </c>
      <c r="K102" s="25">
        <f t="shared" si="10"/>
        <v>50</v>
      </c>
      <c r="L102" s="25">
        <v>0</v>
      </c>
      <c r="M102" s="33">
        <v>0</v>
      </c>
      <c r="N102" s="33">
        <f t="shared" si="12"/>
        <v>300</v>
      </c>
      <c r="P102" s="25">
        <f t="shared" si="13"/>
        <v>580.81816408684608</v>
      </c>
      <c r="Q102" s="25">
        <f t="shared" si="13"/>
        <v>580.81816408684608</v>
      </c>
    </row>
    <row r="103" spans="2:17" x14ac:dyDescent="0.25">
      <c r="B103" s="31">
        <v>9</v>
      </c>
      <c r="C103" s="25">
        <v>0</v>
      </c>
      <c r="D103" s="25">
        <f t="shared" si="7"/>
        <v>256.91194377832653</v>
      </c>
      <c r="E103" s="33">
        <f t="shared" si="11"/>
        <v>256.91194377832653</v>
      </c>
      <c r="F103" s="33">
        <v>0</v>
      </c>
      <c r="G103" s="25">
        <f t="shared" si="8"/>
        <v>250</v>
      </c>
      <c r="H103" s="25">
        <f t="shared" si="14"/>
        <v>22.584154268812199</v>
      </c>
      <c r="I103" s="33">
        <f t="shared" si="9"/>
        <v>22.584154268812199</v>
      </c>
      <c r="J103" s="33">
        <v>0</v>
      </c>
      <c r="K103" s="25">
        <f t="shared" si="10"/>
        <v>50</v>
      </c>
      <c r="L103" s="25">
        <v>0</v>
      </c>
      <c r="M103" s="33">
        <v>0</v>
      </c>
      <c r="N103" s="33">
        <f t="shared" si="12"/>
        <v>300</v>
      </c>
      <c r="P103" s="25">
        <f t="shared" si="13"/>
        <v>579.49609804713873</v>
      </c>
      <c r="Q103" s="25">
        <f t="shared" si="13"/>
        <v>579.49609804713873</v>
      </c>
    </row>
    <row r="104" spans="2:17" x14ac:dyDescent="0.25">
      <c r="B104" s="31">
        <v>10</v>
      </c>
      <c r="C104" s="25">
        <v>0</v>
      </c>
      <c r="D104" s="25">
        <f t="shared" si="7"/>
        <v>256.91194377832653</v>
      </c>
      <c r="E104" s="33">
        <f t="shared" si="11"/>
        <v>256.91194377832653</v>
      </c>
      <c r="F104" s="33">
        <v>0</v>
      </c>
      <c r="G104" s="25">
        <f t="shared" si="8"/>
        <v>250</v>
      </c>
      <c r="H104" s="25">
        <f t="shared" si="14"/>
        <v>22.766266045891825</v>
      </c>
      <c r="I104" s="33">
        <f t="shared" si="9"/>
        <v>22.766266045891825</v>
      </c>
      <c r="J104" s="33">
        <v>0</v>
      </c>
      <c r="K104" s="25">
        <f t="shared" si="10"/>
        <v>50</v>
      </c>
      <c r="L104" s="25">
        <v>0</v>
      </c>
      <c r="M104" s="33">
        <v>0</v>
      </c>
      <c r="N104" s="33">
        <f t="shared" si="12"/>
        <v>300</v>
      </c>
      <c r="P104" s="25">
        <f t="shared" si="13"/>
        <v>579.67820982421836</v>
      </c>
      <c r="Q104" s="25">
        <f t="shared" si="13"/>
        <v>579.67820982421836</v>
      </c>
    </row>
    <row r="105" spans="2:17" x14ac:dyDescent="0.25">
      <c r="B105" s="31">
        <v>11</v>
      </c>
      <c r="C105" s="25">
        <v>0</v>
      </c>
      <c r="D105" s="25">
        <f t="shared" si="7"/>
        <v>256.91194377832653</v>
      </c>
      <c r="E105" s="33">
        <f t="shared" si="11"/>
        <v>256.91194377832653</v>
      </c>
      <c r="F105" s="33">
        <v>0</v>
      </c>
      <c r="G105" s="25">
        <f t="shared" si="8"/>
        <v>250</v>
      </c>
      <c r="H105" s="25">
        <f t="shared" si="14"/>
        <v>21.478244536170678</v>
      </c>
      <c r="I105" s="33">
        <f t="shared" si="9"/>
        <v>21.478244536170678</v>
      </c>
      <c r="J105" s="33">
        <v>0</v>
      </c>
      <c r="K105" s="25">
        <f t="shared" si="10"/>
        <v>50</v>
      </c>
      <c r="L105" s="25">
        <v>0</v>
      </c>
      <c r="M105" s="33">
        <v>0</v>
      </c>
      <c r="N105" s="33">
        <f t="shared" si="12"/>
        <v>300</v>
      </c>
      <c r="P105" s="25">
        <f t="shared" si="13"/>
        <v>578.39018831449721</v>
      </c>
      <c r="Q105" s="25">
        <f t="shared" si="13"/>
        <v>578.39018831449721</v>
      </c>
    </row>
    <row r="106" spans="2:17" x14ac:dyDescent="0.25">
      <c r="B106" s="31">
        <v>12</v>
      </c>
      <c r="C106" s="25">
        <v>0</v>
      </c>
      <c r="D106" s="25">
        <f t="shared" si="7"/>
        <v>256.91194377832653</v>
      </c>
      <c r="E106" s="33">
        <f t="shared" si="11"/>
        <v>256.91194377832653</v>
      </c>
      <c r="F106" s="33">
        <v>0</v>
      </c>
      <c r="G106" s="25">
        <f t="shared" si="8"/>
        <v>250</v>
      </c>
      <c r="H106" s="25">
        <f t="shared" si="14"/>
        <v>21.62066651778332</v>
      </c>
      <c r="I106" s="33">
        <f t="shared" si="9"/>
        <v>21.62066651778332</v>
      </c>
      <c r="J106" s="33">
        <v>0</v>
      </c>
      <c r="K106" s="25">
        <f t="shared" si="10"/>
        <v>50</v>
      </c>
      <c r="L106" s="25">
        <v>0</v>
      </c>
      <c r="M106" s="33">
        <v>0</v>
      </c>
      <c r="N106" s="33">
        <f t="shared" si="12"/>
        <v>300</v>
      </c>
      <c r="P106" s="25">
        <f t="shared" si="13"/>
        <v>578.53261029610985</v>
      </c>
      <c r="Q106" s="25">
        <f t="shared" si="13"/>
        <v>578.53261029610985</v>
      </c>
    </row>
    <row r="107" spans="2:17" x14ac:dyDescent="0.25">
      <c r="B107" s="31">
        <v>13</v>
      </c>
      <c r="C107" s="25">
        <v>0</v>
      </c>
      <c r="D107" s="25">
        <f t="shared" si="7"/>
        <v>256.91194377832653</v>
      </c>
      <c r="E107" s="33">
        <f t="shared" si="11"/>
        <v>256.91194377832653</v>
      </c>
      <c r="F107" s="33">
        <v>0</v>
      </c>
      <c r="G107" s="25">
        <f t="shared" si="8"/>
        <v>250</v>
      </c>
      <c r="H107" s="25">
        <f t="shared" si="14"/>
        <v>21.046605946397904</v>
      </c>
      <c r="I107" s="33">
        <f t="shared" si="9"/>
        <v>21.046605946397904</v>
      </c>
      <c r="J107" s="33">
        <v>0</v>
      </c>
      <c r="K107" s="25">
        <f t="shared" si="10"/>
        <v>50</v>
      </c>
      <c r="L107" s="25">
        <v>0</v>
      </c>
      <c r="M107" s="33">
        <v>0</v>
      </c>
      <c r="N107" s="33">
        <f t="shared" si="12"/>
        <v>300</v>
      </c>
      <c r="P107" s="25">
        <f t="shared" si="13"/>
        <v>577.95854972472443</v>
      </c>
      <c r="Q107" s="25">
        <f t="shared" si="13"/>
        <v>577.95854972472443</v>
      </c>
    </row>
    <row r="108" spans="2:17" x14ac:dyDescent="0.25">
      <c r="B108" s="31">
        <v>14</v>
      </c>
      <c r="C108" s="25">
        <v>0</v>
      </c>
      <c r="D108" s="25">
        <f t="shared" si="7"/>
        <v>256.91194377832653</v>
      </c>
      <c r="E108" s="33">
        <f t="shared" si="11"/>
        <v>256.91194377832653</v>
      </c>
      <c r="F108" s="33">
        <v>0</v>
      </c>
      <c r="G108" s="25">
        <f t="shared" si="8"/>
        <v>250</v>
      </c>
      <c r="H108" s="25">
        <f t="shared" si="14"/>
        <v>19.148834695451114</v>
      </c>
      <c r="I108" s="33">
        <f t="shared" si="9"/>
        <v>19.148834695451114</v>
      </c>
      <c r="J108" s="33">
        <v>0</v>
      </c>
      <c r="K108" s="25">
        <f t="shared" si="10"/>
        <v>50</v>
      </c>
      <c r="L108" s="25">
        <v>0</v>
      </c>
      <c r="M108" s="33">
        <v>0</v>
      </c>
      <c r="N108" s="33">
        <f t="shared" si="12"/>
        <v>300</v>
      </c>
      <c r="P108" s="25">
        <f t="shared" si="13"/>
        <v>576.06077847377765</v>
      </c>
      <c r="Q108" s="25">
        <f t="shared" si="13"/>
        <v>576.06077847377765</v>
      </c>
    </row>
    <row r="109" spans="2:17" x14ac:dyDescent="0.25">
      <c r="B109" s="31">
        <v>15</v>
      </c>
      <c r="C109" s="25">
        <v>0</v>
      </c>
      <c r="D109" s="25">
        <f t="shared" si="7"/>
        <v>256.91194377832653</v>
      </c>
      <c r="E109" s="33">
        <f t="shared" si="11"/>
        <v>256.91194377832653</v>
      </c>
      <c r="F109" s="33">
        <v>0</v>
      </c>
      <c r="G109" s="25">
        <f t="shared" si="8"/>
        <v>250</v>
      </c>
      <c r="H109" s="25">
        <f t="shared" si="14"/>
        <v>19.890828564765798</v>
      </c>
      <c r="I109" s="33">
        <f t="shared" si="9"/>
        <v>19.890828564765798</v>
      </c>
      <c r="J109" s="33">
        <v>0</v>
      </c>
      <c r="K109" s="25">
        <f t="shared" si="10"/>
        <v>50</v>
      </c>
      <c r="L109" s="25">
        <v>0</v>
      </c>
      <c r="M109" s="33">
        <v>0</v>
      </c>
      <c r="N109" s="33">
        <f t="shared" si="12"/>
        <v>300</v>
      </c>
      <c r="P109" s="25">
        <f t="shared" si="13"/>
        <v>576.80277234309233</v>
      </c>
      <c r="Q109" s="25">
        <f t="shared" si="13"/>
        <v>576.80277234309233</v>
      </c>
    </row>
    <row r="110" spans="2:17" x14ac:dyDescent="0.25">
      <c r="B110" s="31">
        <v>16</v>
      </c>
      <c r="C110" s="25">
        <v>0</v>
      </c>
      <c r="D110" s="25">
        <f t="shared" si="7"/>
        <v>256.91194377832653</v>
      </c>
      <c r="E110" s="33">
        <f t="shared" si="11"/>
        <v>256.91194377832653</v>
      </c>
      <c r="F110" s="33">
        <v>0</v>
      </c>
      <c r="G110" s="25">
        <f t="shared" si="8"/>
        <v>250</v>
      </c>
      <c r="H110" s="25">
        <f t="shared" si="14"/>
        <v>18.688681480680316</v>
      </c>
      <c r="I110" s="33">
        <f t="shared" si="9"/>
        <v>18.688681480680316</v>
      </c>
      <c r="J110" s="33">
        <v>0</v>
      </c>
      <c r="K110" s="25">
        <f t="shared" si="10"/>
        <v>50</v>
      </c>
      <c r="L110" s="25">
        <v>0</v>
      </c>
      <c r="M110" s="33">
        <v>0</v>
      </c>
      <c r="N110" s="33">
        <f t="shared" si="12"/>
        <v>300</v>
      </c>
      <c r="P110" s="25">
        <f t="shared" si="13"/>
        <v>575.60062525900685</v>
      </c>
      <c r="Q110" s="25">
        <f t="shared" si="13"/>
        <v>575.60062525900685</v>
      </c>
    </row>
    <row r="111" spans="2:17" x14ac:dyDescent="0.25">
      <c r="B111" s="31">
        <v>17</v>
      </c>
      <c r="C111" s="25">
        <v>0</v>
      </c>
      <c r="D111" s="25">
        <f t="shared" si="7"/>
        <v>256.91194377832562</v>
      </c>
      <c r="E111" s="33">
        <f t="shared" si="11"/>
        <v>256.91194377832562</v>
      </c>
      <c r="F111" s="33">
        <v>0</v>
      </c>
      <c r="G111" s="25">
        <f t="shared" si="8"/>
        <v>250</v>
      </c>
      <c r="H111" s="25">
        <f t="shared" si="14"/>
        <v>18.730989335565027</v>
      </c>
      <c r="I111" s="33">
        <f t="shared" si="9"/>
        <v>18.730989335565027</v>
      </c>
      <c r="J111" s="33">
        <v>0</v>
      </c>
      <c r="K111" s="25">
        <f t="shared" si="10"/>
        <v>50</v>
      </c>
      <c r="L111" s="25">
        <v>0</v>
      </c>
      <c r="M111" s="33">
        <v>0</v>
      </c>
      <c r="N111" s="33">
        <f t="shared" si="12"/>
        <v>300</v>
      </c>
      <c r="P111" s="25">
        <f t="shared" si="13"/>
        <v>575.64293311389065</v>
      </c>
      <c r="Q111" s="25">
        <f t="shared" si="13"/>
        <v>575.64293311389065</v>
      </c>
    </row>
    <row r="112" spans="2:17" x14ac:dyDescent="0.25">
      <c r="B112" s="31">
        <v>18</v>
      </c>
      <c r="C112" s="25">
        <v>0</v>
      </c>
      <c r="D112" s="25">
        <f t="shared" si="7"/>
        <v>256.91194377832562</v>
      </c>
      <c r="E112" s="33">
        <f t="shared" si="11"/>
        <v>256.91194377832562</v>
      </c>
      <c r="F112" s="33">
        <v>0</v>
      </c>
      <c r="G112" s="25">
        <f t="shared" si="8"/>
        <v>250</v>
      </c>
      <c r="H112" s="25">
        <f t="shared" si="14"/>
        <v>17.563480642426839</v>
      </c>
      <c r="I112" s="33">
        <f t="shared" si="9"/>
        <v>17.563480642426839</v>
      </c>
      <c r="J112" s="33">
        <v>0</v>
      </c>
      <c r="K112" s="25">
        <f t="shared" si="10"/>
        <v>50</v>
      </c>
      <c r="L112" s="25">
        <v>0</v>
      </c>
      <c r="M112" s="33">
        <v>0</v>
      </c>
      <c r="N112" s="33">
        <f t="shared" si="12"/>
        <v>300</v>
      </c>
      <c r="P112" s="25">
        <f t="shared" si="13"/>
        <v>574.47542442075246</v>
      </c>
      <c r="Q112" s="25">
        <f t="shared" si="13"/>
        <v>574.47542442075246</v>
      </c>
    </row>
    <row r="113" spans="2:17" x14ac:dyDescent="0.25">
      <c r="B113" s="31">
        <v>19</v>
      </c>
      <c r="C113" s="25">
        <v>0</v>
      </c>
      <c r="D113" s="25">
        <f t="shared" si="7"/>
        <v>256.91194377832562</v>
      </c>
      <c r="E113" s="33">
        <f t="shared" si="11"/>
        <v>256.91194377832562</v>
      </c>
      <c r="F113" s="33">
        <v>0</v>
      </c>
      <c r="G113" s="25">
        <f t="shared" si="8"/>
        <v>250</v>
      </c>
      <c r="H113" s="25">
        <f t="shared" si="14"/>
        <v>17.565406366823481</v>
      </c>
      <c r="I113" s="33">
        <f t="shared" si="9"/>
        <v>17.565406366823481</v>
      </c>
      <c r="J113" s="33">
        <v>0</v>
      </c>
      <c r="K113" s="25">
        <f t="shared" si="10"/>
        <v>50</v>
      </c>
      <c r="L113" s="25">
        <v>0</v>
      </c>
      <c r="M113" s="33">
        <v>0</v>
      </c>
      <c r="N113" s="33">
        <f t="shared" si="12"/>
        <v>300</v>
      </c>
      <c r="P113" s="25">
        <f t="shared" si="13"/>
        <v>574.4773501451491</v>
      </c>
      <c r="Q113" s="25">
        <f t="shared" si="13"/>
        <v>574.4773501451491</v>
      </c>
    </row>
    <row r="114" spans="2:17" x14ac:dyDescent="0.25">
      <c r="B114" s="31">
        <v>20</v>
      </c>
      <c r="C114" s="25">
        <v>0</v>
      </c>
      <c r="D114" s="25">
        <f t="shared" si="7"/>
        <v>256.91194377832562</v>
      </c>
      <c r="E114" s="33">
        <f t="shared" si="11"/>
        <v>256.91194377832562</v>
      </c>
      <c r="F114" s="33">
        <v>0</v>
      </c>
      <c r="G114" s="25">
        <f t="shared" si="8"/>
        <v>250</v>
      </c>
      <c r="H114" s="25">
        <f t="shared" si="14"/>
        <v>16.981152382033542</v>
      </c>
      <c r="I114" s="33">
        <f t="shared" si="9"/>
        <v>16.981152382033542</v>
      </c>
      <c r="J114" s="33">
        <v>0</v>
      </c>
      <c r="K114" s="25">
        <f t="shared" si="10"/>
        <v>50</v>
      </c>
      <c r="L114" s="25">
        <v>0</v>
      </c>
      <c r="M114" s="33">
        <v>0</v>
      </c>
      <c r="N114" s="33">
        <f t="shared" si="12"/>
        <v>300</v>
      </c>
      <c r="P114" s="25">
        <f t="shared" si="13"/>
        <v>573.89309616035916</v>
      </c>
      <c r="Q114" s="25">
        <f t="shared" si="13"/>
        <v>573.89309616035916</v>
      </c>
    </row>
    <row r="115" spans="2:17" x14ac:dyDescent="0.25">
      <c r="B115" s="31">
        <v>21</v>
      </c>
      <c r="C115" s="25">
        <v>0</v>
      </c>
      <c r="D115" s="25">
        <f t="shared" si="7"/>
        <v>256.91194377832562</v>
      </c>
      <c r="E115" s="33">
        <f t="shared" si="11"/>
        <v>256.91194377832562</v>
      </c>
      <c r="F115" s="33">
        <v>0</v>
      </c>
      <c r="G115" s="25">
        <f t="shared" si="8"/>
        <v>250</v>
      </c>
      <c r="H115" s="25">
        <f t="shared" si="14"/>
        <v>15.86590225627333</v>
      </c>
      <c r="I115" s="33">
        <f t="shared" si="9"/>
        <v>15.86590225627333</v>
      </c>
      <c r="J115" s="33">
        <v>0</v>
      </c>
      <c r="K115" s="25">
        <f t="shared" si="10"/>
        <v>50</v>
      </c>
      <c r="L115" s="25">
        <v>0</v>
      </c>
      <c r="M115" s="33">
        <v>0</v>
      </c>
      <c r="N115" s="33">
        <f t="shared" si="12"/>
        <v>300</v>
      </c>
      <c r="P115" s="25">
        <f t="shared" si="13"/>
        <v>572.77784603459895</v>
      </c>
      <c r="Q115" s="25">
        <f t="shared" si="13"/>
        <v>572.77784603459895</v>
      </c>
    </row>
    <row r="116" spans="2:17" x14ac:dyDescent="0.25">
      <c r="B116" s="31">
        <v>22</v>
      </c>
      <c r="C116" s="25">
        <v>0</v>
      </c>
      <c r="D116" s="25">
        <f t="shared" si="7"/>
        <v>256.91194377832562</v>
      </c>
      <c r="E116" s="33">
        <f t="shared" si="11"/>
        <v>256.91194377832562</v>
      </c>
      <c r="F116" s="33">
        <v>0</v>
      </c>
      <c r="G116" s="25">
        <f t="shared" si="8"/>
        <v>250</v>
      </c>
      <c r="H116" s="25">
        <f t="shared" si="14"/>
        <v>15.806903895317191</v>
      </c>
      <c r="I116" s="33">
        <f t="shared" si="9"/>
        <v>15.806903895317191</v>
      </c>
      <c r="J116" s="33">
        <v>0</v>
      </c>
      <c r="K116" s="25">
        <f t="shared" si="10"/>
        <v>50</v>
      </c>
      <c r="L116" s="25">
        <v>0</v>
      </c>
      <c r="M116" s="33">
        <v>0</v>
      </c>
      <c r="N116" s="33">
        <f t="shared" si="12"/>
        <v>300</v>
      </c>
      <c r="P116" s="25">
        <f t="shared" si="13"/>
        <v>572.71884767364281</v>
      </c>
      <c r="Q116" s="25">
        <f t="shared" si="13"/>
        <v>572.71884767364281</v>
      </c>
    </row>
    <row r="117" spans="2:17" x14ac:dyDescent="0.25">
      <c r="B117" s="31">
        <v>23</v>
      </c>
      <c r="C117" s="25">
        <v>0</v>
      </c>
      <c r="D117" s="25">
        <f t="shared" si="7"/>
        <v>256.91194377832562</v>
      </c>
      <c r="E117" s="33">
        <f t="shared" si="11"/>
        <v>256.91194377832562</v>
      </c>
      <c r="F117" s="33">
        <v>0</v>
      </c>
      <c r="G117" s="25">
        <f t="shared" si="8"/>
        <v>250</v>
      </c>
      <c r="H117" s="25">
        <f t="shared" si="14"/>
        <v>14.726722490408065</v>
      </c>
      <c r="I117" s="33">
        <f t="shared" si="9"/>
        <v>14.726722490408065</v>
      </c>
      <c r="J117" s="33">
        <v>0</v>
      </c>
      <c r="K117" s="25">
        <f t="shared" si="10"/>
        <v>50</v>
      </c>
      <c r="L117" s="25">
        <v>0</v>
      </c>
      <c r="M117" s="33">
        <v>0</v>
      </c>
      <c r="N117" s="33">
        <f t="shared" si="12"/>
        <v>300</v>
      </c>
      <c r="P117" s="25">
        <f t="shared" si="13"/>
        <v>571.63866626873369</v>
      </c>
      <c r="Q117" s="25">
        <f t="shared" si="13"/>
        <v>571.63866626873369</v>
      </c>
    </row>
    <row r="118" spans="2:17" x14ac:dyDescent="0.25">
      <c r="B118" s="31">
        <v>24</v>
      </c>
      <c r="C118" s="25">
        <v>0</v>
      </c>
      <c r="D118" s="25">
        <f t="shared" si="7"/>
        <v>256.91194377832562</v>
      </c>
      <c r="E118" s="33">
        <f t="shared" si="11"/>
        <v>256.91194377832562</v>
      </c>
      <c r="F118" s="33">
        <v>0</v>
      </c>
      <c r="G118" s="25">
        <f t="shared" si="8"/>
        <v>250</v>
      </c>
      <c r="H118" s="25">
        <f t="shared" si="14"/>
        <v>14.626840311744672</v>
      </c>
      <c r="I118" s="33">
        <f t="shared" si="9"/>
        <v>14.626840311744672</v>
      </c>
      <c r="J118" s="33">
        <v>0</v>
      </c>
      <c r="K118" s="25">
        <f t="shared" si="10"/>
        <v>50</v>
      </c>
      <c r="L118" s="25">
        <v>0</v>
      </c>
      <c r="M118" s="33">
        <v>0</v>
      </c>
      <c r="N118" s="33">
        <f t="shared" si="12"/>
        <v>300</v>
      </c>
      <c r="P118" s="25">
        <f t="shared" si="13"/>
        <v>571.53878409007029</v>
      </c>
      <c r="Q118" s="25">
        <f t="shared" si="13"/>
        <v>571.53878409007029</v>
      </c>
    </row>
    <row r="119" spans="2:17" x14ac:dyDescent="0.25">
      <c r="B119" s="31">
        <v>25</v>
      </c>
      <c r="C119" s="25">
        <v>0</v>
      </c>
      <c r="D119" s="25">
        <f t="shared" si="7"/>
        <v>256.91194377832562</v>
      </c>
      <c r="E119" s="33">
        <f t="shared" si="11"/>
        <v>256.91194377832562</v>
      </c>
      <c r="F119" s="33">
        <v>0</v>
      </c>
      <c r="G119" s="25">
        <f t="shared" si="8"/>
        <v>250</v>
      </c>
      <c r="H119" s="25">
        <f t="shared" si="14"/>
        <v>14.035199866530093</v>
      </c>
      <c r="I119" s="33">
        <f t="shared" si="9"/>
        <v>14.035199866530093</v>
      </c>
      <c r="J119" s="33">
        <v>0</v>
      </c>
      <c r="K119" s="25">
        <f t="shared" si="10"/>
        <v>50</v>
      </c>
      <c r="L119" s="25">
        <v>0</v>
      </c>
      <c r="M119" s="33">
        <v>0</v>
      </c>
      <c r="N119" s="33">
        <f t="shared" si="12"/>
        <v>300</v>
      </c>
      <c r="P119" s="25">
        <f t="shared" si="13"/>
        <v>570.94714364485571</v>
      </c>
      <c r="Q119" s="25">
        <f t="shared" si="13"/>
        <v>570.94714364485571</v>
      </c>
    </row>
    <row r="120" spans="2:17" x14ac:dyDescent="0.25">
      <c r="B120" s="31">
        <v>26</v>
      </c>
      <c r="C120" s="25">
        <v>0</v>
      </c>
      <c r="D120" s="25">
        <f t="shared" si="7"/>
        <v>256.91194377832562</v>
      </c>
      <c r="E120" s="33">
        <f t="shared" si="11"/>
        <v>256.91194377832562</v>
      </c>
      <c r="F120" s="33">
        <v>0</v>
      </c>
      <c r="G120" s="25">
        <f t="shared" si="8"/>
        <v>250</v>
      </c>
      <c r="H120" s="25">
        <f t="shared" si="14"/>
        <v>12.13975120789928</v>
      </c>
      <c r="I120" s="33">
        <f t="shared" si="9"/>
        <v>12.13975120789928</v>
      </c>
      <c r="J120" s="33">
        <v>0</v>
      </c>
      <c r="K120" s="25">
        <f t="shared" si="10"/>
        <v>50</v>
      </c>
      <c r="L120" s="25">
        <v>0</v>
      </c>
      <c r="M120" s="33">
        <v>0</v>
      </c>
      <c r="N120" s="33">
        <f t="shared" si="12"/>
        <v>300</v>
      </c>
      <c r="P120" s="25">
        <f t="shared" si="13"/>
        <v>569.0516949862249</v>
      </c>
      <c r="Q120" s="25">
        <f t="shared" si="13"/>
        <v>569.0516949862249</v>
      </c>
    </row>
    <row r="121" spans="2:17" x14ac:dyDescent="0.25">
      <c r="B121" s="31">
        <v>27</v>
      </c>
      <c r="C121" s="25">
        <v>0</v>
      </c>
      <c r="D121" s="25">
        <f t="shared" si="7"/>
        <v>256.91194377832562</v>
      </c>
      <c r="E121" s="33">
        <f t="shared" si="11"/>
        <v>256.91194377832562</v>
      </c>
      <c r="F121" s="33">
        <v>0</v>
      </c>
      <c r="G121" s="25">
        <f t="shared" si="8"/>
        <v>250</v>
      </c>
      <c r="H121" s="25">
        <f t="shared" si="14"/>
        <v>12.844180196863817</v>
      </c>
      <c r="I121" s="33">
        <f t="shared" si="9"/>
        <v>12.844180196863817</v>
      </c>
      <c r="J121" s="33">
        <v>0</v>
      </c>
      <c r="K121" s="25">
        <f t="shared" si="10"/>
        <v>50</v>
      </c>
      <c r="L121" s="25">
        <v>0</v>
      </c>
      <c r="M121" s="33">
        <v>0</v>
      </c>
      <c r="N121" s="33">
        <f t="shared" si="12"/>
        <v>300</v>
      </c>
      <c r="P121" s="25">
        <f t="shared" si="13"/>
        <v>569.75612397518944</v>
      </c>
      <c r="Q121" s="25">
        <f t="shared" si="13"/>
        <v>569.75612397518944</v>
      </c>
    </row>
    <row r="122" spans="2:17" x14ac:dyDescent="0.25">
      <c r="B122" s="31">
        <v>28</v>
      </c>
      <c r="C122" s="25">
        <v>0</v>
      </c>
      <c r="D122" s="25">
        <f t="shared" si="7"/>
        <v>256.91194377832562</v>
      </c>
      <c r="E122" s="33">
        <f t="shared" si="11"/>
        <v>256.91194377832562</v>
      </c>
      <c r="F122" s="33">
        <v>0</v>
      </c>
      <c r="G122" s="25">
        <f t="shared" si="8"/>
        <v>250</v>
      </c>
      <c r="H122" s="25">
        <f t="shared" si="14"/>
        <v>11.852480004837162</v>
      </c>
      <c r="I122" s="33">
        <f t="shared" si="9"/>
        <v>11.852480004837162</v>
      </c>
      <c r="J122" s="33">
        <v>0</v>
      </c>
      <c r="K122" s="25">
        <f t="shared" si="10"/>
        <v>50</v>
      </c>
      <c r="L122" s="25">
        <v>0</v>
      </c>
      <c r="M122" s="33">
        <v>0</v>
      </c>
      <c r="N122" s="33">
        <f t="shared" si="12"/>
        <v>300</v>
      </c>
      <c r="P122" s="25">
        <f t="shared" si="13"/>
        <v>568.76442378316278</v>
      </c>
      <c r="Q122" s="25">
        <f t="shared" si="13"/>
        <v>568.76442378316278</v>
      </c>
    </row>
    <row r="123" spans="2:17" x14ac:dyDescent="0.25">
      <c r="B123" s="31">
        <v>29</v>
      </c>
      <c r="C123" s="25">
        <v>0</v>
      </c>
      <c r="D123" s="25">
        <f t="shared" si="7"/>
        <v>256.91194377832562</v>
      </c>
      <c r="E123" s="33">
        <f t="shared" si="11"/>
        <v>256.91194377832562</v>
      </c>
      <c r="F123" s="33">
        <v>0</v>
      </c>
      <c r="G123" s="25">
        <f t="shared" si="8"/>
        <v>250</v>
      </c>
      <c r="H123" s="25">
        <f t="shared" si="14"/>
        <v>11.649444654616673</v>
      </c>
      <c r="I123" s="33">
        <f t="shared" si="9"/>
        <v>11.649444654616673</v>
      </c>
      <c r="J123" s="33">
        <v>0</v>
      </c>
      <c r="K123" s="25">
        <f t="shared" si="10"/>
        <v>50</v>
      </c>
      <c r="L123" s="25">
        <v>0</v>
      </c>
      <c r="M123" s="33">
        <v>0</v>
      </c>
      <c r="N123" s="33">
        <f t="shared" si="12"/>
        <v>300</v>
      </c>
      <c r="P123" s="25">
        <f t="shared" si="13"/>
        <v>568.56138843294229</v>
      </c>
      <c r="Q123" s="25">
        <f t="shared" si="13"/>
        <v>568.56138843294229</v>
      </c>
    </row>
    <row r="124" spans="2:17" x14ac:dyDescent="0.25">
      <c r="B124" s="31">
        <v>30</v>
      </c>
      <c r="C124" s="25">
        <v>0</v>
      </c>
      <c r="D124" s="25">
        <f t="shared" si="7"/>
        <v>256.91194377832562</v>
      </c>
      <c r="E124" s="33">
        <f t="shared" si="11"/>
        <v>256.91194377832562</v>
      </c>
      <c r="F124" s="33">
        <v>0</v>
      </c>
      <c r="G124" s="25">
        <f t="shared" si="8"/>
        <v>250</v>
      </c>
      <c r="H124" s="25">
        <f t="shared" si="14"/>
        <v>10.693425025686338</v>
      </c>
      <c r="I124" s="33">
        <f t="shared" si="9"/>
        <v>10.693425025686338</v>
      </c>
      <c r="J124" s="33">
        <v>0</v>
      </c>
      <c r="K124" s="25">
        <f t="shared" si="10"/>
        <v>50</v>
      </c>
      <c r="L124" s="25">
        <v>0</v>
      </c>
      <c r="M124" s="33">
        <v>0</v>
      </c>
      <c r="N124" s="33">
        <f t="shared" si="12"/>
        <v>300</v>
      </c>
      <c r="P124" s="25">
        <f t="shared" si="13"/>
        <v>567.60536880401196</v>
      </c>
      <c r="Q124" s="25">
        <f t="shared" si="13"/>
        <v>567.60536880401196</v>
      </c>
    </row>
    <row r="125" spans="2:17" x14ac:dyDescent="0.25">
      <c r="B125" s="31">
        <v>31</v>
      </c>
      <c r="C125" s="25">
        <v>0</v>
      </c>
      <c r="D125" s="25">
        <f t="shared" si="7"/>
        <v>256.91194377832562</v>
      </c>
      <c r="E125" s="33">
        <f t="shared" si="11"/>
        <v>256.91194377832562</v>
      </c>
      <c r="F125" s="33">
        <v>0</v>
      </c>
      <c r="G125" s="25">
        <f t="shared" si="8"/>
        <v>250</v>
      </c>
      <c r="H125" s="25">
        <f t="shared" si="14"/>
        <v>10.448792559801404</v>
      </c>
      <c r="I125" s="33">
        <f t="shared" si="9"/>
        <v>10.448792559801404</v>
      </c>
      <c r="J125" s="33">
        <v>0</v>
      </c>
      <c r="K125" s="25">
        <f t="shared" si="10"/>
        <v>50</v>
      </c>
      <c r="L125" s="25">
        <v>0</v>
      </c>
      <c r="M125" s="33">
        <v>0</v>
      </c>
      <c r="N125" s="33">
        <f t="shared" si="12"/>
        <v>300</v>
      </c>
      <c r="P125" s="25">
        <f t="shared" si="13"/>
        <v>567.36073633812703</v>
      </c>
      <c r="Q125" s="25">
        <f t="shared" si="13"/>
        <v>567.36073633812703</v>
      </c>
    </row>
    <row r="126" spans="2:17" x14ac:dyDescent="0.25">
      <c r="B126" s="31">
        <v>32</v>
      </c>
      <c r="C126" s="25">
        <v>0</v>
      </c>
      <c r="D126" s="25">
        <f t="shared" si="7"/>
        <v>256.91194377832562</v>
      </c>
      <c r="E126" s="33">
        <f t="shared" si="11"/>
        <v>256.91194377832562</v>
      </c>
      <c r="F126" s="33">
        <v>0</v>
      </c>
      <c r="G126" s="25">
        <f t="shared" si="8"/>
        <v>250</v>
      </c>
      <c r="H126" s="25">
        <f t="shared" si="14"/>
        <v>9.8466500588938288</v>
      </c>
      <c r="I126" s="33">
        <f t="shared" si="9"/>
        <v>9.8466500588938288</v>
      </c>
      <c r="J126" s="33">
        <v>0</v>
      </c>
      <c r="K126" s="25">
        <f t="shared" si="10"/>
        <v>50</v>
      </c>
      <c r="L126" s="25">
        <v>0</v>
      </c>
      <c r="M126" s="33">
        <v>0</v>
      </c>
      <c r="N126" s="33">
        <f t="shared" si="12"/>
        <v>300</v>
      </c>
      <c r="P126" s="25">
        <f t="shared" si="13"/>
        <v>566.75859383721945</v>
      </c>
      <c r="Q126" s="25">
        <f t="shared" si="13"/>
        <v>566.75859383721945</v>
      </c>
    </row>
    <row r="127" spans="2:17" x14ac:dyDescent="0.25">
      <c r="B127" s="31">
        <v>33</v>
      </c>
      <c r="C127" s="25">
        <v>0</v>
      </c>
      <c r="D127" s="25">
        <f t="shared" si="7"/>
        <v>256.91194377832608</v>
      </c>
      <c r="E127" s="33">
        <f t="shared" si="11"/>
        <v>256.91194377832608</v>
      </c>
      <c r="F127" s="33">
        <v>0</v>
      </c>
      <c r="G127" s="25">
        <f t="shared" si="8"/>
        <v>250</v>
      </c>
      <c r="H127" s="25">
        <f t="shared" si="14"/>
        <v>8.9444705678406535</v>
      </c>
      <c r="I127" s="33">
        <f t="shared" si="9"/>
        <v>8.9444705678406535</v>
      </c>
      <c r="J127" s="33">
        <v>0</v>
      </c>
      <c r="K127" s="25">
        <f t="shared" si="10"/>
        <v>50</v>
      </c>
      <c r="L127" s="25">
        <v>0</v>
      </c>
      <c r="M127" s="33">
        <v>0</v>
      </c>
      <c r="N127" s="33">
        <f t="shared" si="12"/>
        <v>300</v>
      </c>
      <c r="P127" s="25">
        <f t="shared" si="13"/>
        <v>565.85641434616673</v>
      </c>
      <c r="Q127" s="25">
        <f t="shared" si="13"/>
        <v>565.85641434616673</v>
      </c>
    </row>
    <row r="128" spans="2:17" x14ac:dyDescent="0.25">
      <c r="B128" s="31">
        <v>34</v>
      </c>
      <c r="C128" s="25">
        <v>0</v>
      </c>
      <c r="D128" s="25">
        <f t="shared" si="7"/>
        <v>256.91194377832608</v>
      </c>
      <c r="E128" s="33">
        <f t="shared" si="11"/>
        <v>256.91194377832608</v>
      </c>
      <c r="F128" s="33">
        <v>0</v>
      </c>
      <c r="G128" s="25">
        <f t="shared" si="8"/>
        <v>250</v>
      </c>
      <c r="H128" s="25">
        <f t="shared" si="14"/>
        <v>8.6370701900118547</v>
      </c>
      <c r="I128" s="33">
        <f t="shared" si="9"/>
        <v>8.6370701900118547</v>
      </c>
      <c r="J128" s="33">
        <v>0</v>
      </c>
      <c r="K128" s="25">
        <f t="shared" si="10"/>
        <v>50</v>
      </c>
      <c r="L128" s="25">
        <v>0</v>
      </c>
      <c r="M128" s="33">
        <v>0</v>
      </c>
      <c r="N128" s="33">
        <f t="shared" si="12"/>
        <v>300</v>
      </c>
      <c r="P128" s="25">
        <f t="shared" si="13"/>
        <v>565.54901396833793</v>
      </c>
      <c r="Q128" s="25">
        <f t="shared" si="13"/>
        <v>565.54901396833793</v>
      </c>
    </row>
    <row r="129" spans="2:17" x14ac:dyDescent="0.25">
      <c r="B129" s="31">
        <v>35</v>
      </c>
      <c r="C129" s="25">
        <v>0</v>
      </c>
      <c r="D129" s="25">
        <f t="shared" si="7"/>
        <v>256.91194377832608</v>
      </c>
      <c r="E129" s="33">
        <f t="shared" si="11"/>
        <v>256.91194377832608</v>
      </c>
      <c r="F129" s="33">
        <v>0</v>
      </c>
      <c r="G129" s="25">
        <f t="shared" si="8"/>
        <v>250</v>
      </c>
      <c r="H129" s="25">
        <f t="shared" si="14"/>
        <v>7.7710145852120149</v>
      </c>
      <c r="I129" s="33">
        <f t="shared" si="9"/>
        <v>7.7710145852120149</v>
      </c>
      <c r="J129" s="33">
        <v>0</v>
      </c>
      <c r="K129" s="25">
        <f t="shared" si="10"/>
        <v>50</v>
      </c>
      <c r="L129" s="25">
        <v>0</v>
      </c>
      <c r="M129" s="33">
        <v>0</v>
      </c>
      <c r="N129" s="33">
        <f t="shared" si="12"/>
        <v>300</v>
      </c>
      <c r="P129" s="25">
        <f t="shared" si="13"/>
        <v>564.68295836353809</v>
      </c>
      <c r="Q129" s="25">
        <f t="shared" si="13"/>
        <v>564.68295836353809</v>
      </c>
    </row>
    <row r="130" spans="2:17" x14ac:dyDescent="0.25">
      <c r="B130" s="31">
        <v>36</v>
      </c>
      <c r="C130" s="25">
        <v>0</v>
      </c>
      <c r="D130" s="25">
        <f t="shared" si="7"/>
        <v>256.91194377832608</v>
      </c>
      <c r="E130" s="33">
        <f t="shared" si="11"/>
        <v>256.91194377832608</v>
      </c>
      <c r="F130" s="33">
        <v>0</v>
      </c>
      <c r="G130" s="25">
        <f t="shared" si="8"/>
        <v>250</v>
      </c>
      <c r="H130" s="25">
        <f t="shared" si="14"/>
        <v>7.4215002566984367</v>
      </c>
      <c r="I130" s="33">
        <f t="shared" si="9"/>
        <v>7.4215002566984367</v>
      </c>
      <c r="J130" s="33">
        <v>0</v>
      </c>
      <c r="K130" s="25">
        <f t="shared" si="10"/>
        <v>50</v>
      </c>
      <c r="L130" s="25">
        <v>0</v>
      </c>
      <c r="M130" s="33">
        <v>0</v>
      </c>
      <c r="N130" s="33">
        <f t="shared" si="12"/>
        <v>300</v>
      </c>
      <c r="P130" s="25">
        <f t="shared" si="13"/>
        <v>564.33344403502451</v>
      </c>
      <c r="Q130" s="25">
        <f t="shared" si="13"/>
        <v>564.33344403502451</v>
      </c>
    </row>
    <row r="131" spans="2:17" x14ac:dyDescent="0.25">
      <c r="B131" s="31">
        <v>37</v>
      </c>
      <c r="C131" s="25">
        <v>0</v>
      </c>
      <c r="D131" s="25">
        <f t="shared" si="7"/>
        <v>256.91194377832608</v>
      </c>
      <c r="E131" s="33">
        <f t="shared" si="11"/>
        <v>256.91194377832608</v>
      </c>
      <c r="F131" s="33">
        <v>0</v>
      </c>
      <c r="G131" s="25">
        <f t="shared" si="8"/>
        <v>250</v>
      </c>
      <c r="H131" s="25">
        <f t="shared" si="14"/>
        <v>6.8117482706270494</v>
      </c>
      <c r="I131" s="33">
        <f t="shared" si="9"/>
        <v>6.8117482706270494</v>
      </c>
      <c r="J131" s="33">
        <v>0</v>
      </c>
      <c r="K131" s="25">
        <f t="shared" si="10"/>
        <v>50</v>
      </c>
      <c r="L131" s="25">
        <v>0</v>
      </c>
      <c r="M131" s="33">
        <v>0</v>
      </c>
      <c r="N131" s="33">
        <f t="shared" si="12"/>
        <v>300</v>
      </c>
      <c r="P131" s="25">
        <f t="shared" si="13"/>
        <v>563.72369204895313</v>
      </c>
      <c r="Q131" s="25">
        <f t="shared" si="13"/>
        <v>563.72369204895313</v>
      </c>
    </row>
    <row r="132" spans="2:17" x14ac:dyDescent="0.25">
      <c r="B132" s="31">
        <v>38</v>
      </c>
      <c r="C132" s="25">
        <v>0</v>
      </c>
      <c r="D132" s="25">
        <f t="shared" si="7"/>
        <v>256.91194377832608</v>
      </c>
      <c r="E132" s="33">
        <f t="shared" si="11"/>
        <v>256.91194377832608</v>
      </c>
      <c r="F132" s="33">
        <v>0</v>
      </c>
      <c r="G132" s="25">
        <f t="shared" si="8"/>
        <v>250</v>
      </c>
      <c r="H132" s="25">
        <f t="shared" si="14"/>
        <v>5.5997381933921133</v>
      </c>
      <c r="I132" s="33">
        <f t="shared" si="9"/>
        <v>5.5997381933921133</v>
      </c>
      <c r="J132" s="33">
        <v>0</v>
      </c>
      <c r="K132" s="25">
        <f t="shared" si="10"/>
        <v>50</v>
      </c>
      <c r="L132" s="25">
        <v>0</v>
      </c>
      <c r="M132" s="33">
        <v>0</v>
      </c>
      <c r="N132" s="33">
        <f t="shared" si="12"/>
        <v>300</v>
      </c>
      <c r="P132" s="25">
        <f t="shared" si="13"/>
        <v>562.51168197171819</v>
      </c>
      <c r="Q132" s="25">
        <f t="shared" si="13"/>
        <v>562.51168197171819</v>
      </c>
    </row>
    <row r="133" spans="2:17" x14ac:dyDescent="0.25">
      <c r="B133" s="31">
        <v>39</v>
      </c>
      <c r="C133" s="25">
        <v>0</v>
      </c>
      <c r="D133" s="25">
        <f t="shared" si="7"/>
        <v>256.91194377832608</v>
      </c>
      <c r="E133" s="33">
        <f t="shared" si="11"/>
        <v>256.91194377832608</v>
      </c>
      <c r="F133" s="33">
        <v>0</v>
      </c>
      <c r="G133" s="25">
        <f t="shared" si="8"/>
        <v>250</v>
      </c>
      <c r="H133" s="25">
        <f t="shared" si="14"/>
        <v>5.5861323779217855</v>
      </c>
      <c r="I133" s="33">
        <f t="shared" si="9"/>
        <v>5.5861323779217855</v>
      </c>
      <c r="J133" s="33">
        <v>0</v>
      </c>
      <c r="K133" s="25">
        <f t="shared" si="10"/>
        <v>50</v>
      </c>
      <c r="L133" s="25">
        <v>0</v>
      </c>
      <c r="M133" s="33">
        <v>0</v>
      </c>
      <c r="N133" s="33">
        <f t="shared" si="12"/>
        <v>300</v>
      </c>
      <c r="P133" s="25">
        <f t="shared" si="13"/>
        <v>562.49807615624786</v>
      </c>
      <c r="Q133" s="25">
        <f t="shared" si="13"/>
        <v>562.49807615624786</v>
      </c>
    </row>
    <row r="134" spans="2:17" x14ac:dyDescent="0.25">
      <c r="B134" s="31">
        <v>40</v>
      </c>
      <c r="C134" s="25">
        <v>0</v>
      </c>
      <c r="D134" s="25">
        <f t="shared" si="7"/>
        <v>256.91194377832608</v>
      </c>
      <c r="E134" s="33">
        <f t="shared" si="11"/>
        <v>256.91194377832608</v>
      </c>
      <c r="F134" s="33">
        <v>0</v>
      </c>
      <c r="G134" s="25">
        <f t="shared" si="8"/>
        <v>250</v>
      </c>
      <c r="H134" s="25">
        <f t="shared" si="14"/>
        <v>4.8111924847216869</v>
      </c>
      <c r="I134" s="33">
        <f t="shared" si="9"/>
        <v>4.8111924847216869</v>
      </c>
      <c r="J134" s="33">
        <v>0</v>
      </c>
      <c r="K134" s="25">
        <f t="shared" si="10"/>
        <v>50</v>
      </c>
      <c r="L134" s="25">
        <v>0</v>
      </c>
      <c r="M134" s="33">
        <v>0</v>
      </c>
      <c r="N134" s="33">
        <f t="shared" si="12"/>
        <v>300</v>
      </c>
      <c r="P134" s="25">
        <f t="shared" si="13"/>
        <v>561.72313626304776</v>
      </c>
      <c r="Q134" s="25">
        <f t="shared" si="13"/>
        <v>561.72313626304776</v>
      </c>
    </row>
    <row r="135" spans="2:17" x14ac:dyDescent="0.25">
      <c r="B135" s="31">
        <v>41</v>
      </c>
      <c r="C135" s="25">
        <v>0</v>
      </c>
      <c r="D135" s="25">
        <f t="shared" si="7"/>
        <v>256.91194377832608</v>
      </c>
      <c r="E135" s="33">
        <f t="shared" si="11"/>
        <v>256.91194377832608</v>
      </c>
      <c r="F135" s="33">
        <v>0</v>
      </c>
      <c r="G135" s="25">
        <f t="shared" si="8"/>
        <v>250</v>
      </c>
      <c r="H135" s="25">
        <f t="shared" si="14"/>
        <v>4.355453633240586</v>
      </c>
      <c r="I135" s="33">
        <f t="shared" si="9"/>
        <v>4.355453633240586</v>
      </c>
      <c r="J135" s="33">
        <v>0</v>
      </c>
      <c r="K135" s="25">
        <f t="shared" si="10"/>
        <v>50</v>
      </c>
      <c r="L135" s="25">
        <v>0</v>
      </c>
      <c r="M135" s="33">
        <v>0</v>
      </c>
      <c r="N135" s="33">
        <f t="shared" si="12"/>
        <v>300</v>
      </c>
      <c r="P135" s="25">
        <f t="shared" si="13"/>
        <v>561.26739741156666</v>
      </c>
      <c r="Q135" s="25">
        <f t="shared" si="13"/>
        <v>561.26739741156666</v>
      </c>
    </row>
    <row r="136" spans="2:17" x14ac:dyDescent="0.25">
      <c r="B136" s="31">
        <v>42</v>
      </c>
      <c r="C136" s="25">
        <v>0</v>
      </c>
      <c r="D136" s="25">
        <f t="shared" si="7"/>
        <v>256.91194377832608</v>
      </c>
      <c r="E136" s="33">
        <f t="shared" si="11"/>
        <v>256.91194377832608</v>
      </c>
      <c r="F136" s="33">
        <v>0</v>
      </c>
      <c r="G136" s="25">
        <f t="shared" si="8"/>
        <v>250</v>
      </c>
      <c r="H136" s="25">
        <f t="shared" si="14"/>
        <v>3.6172677404424576</v>
      </c>
      <c r="I136" s="33">
        <f t="shared" si="9"/>
        <v>3.6172677404424576</v>
      </c>
      <c r="J136" s="33">
        <v>0</v>
      </c>
      <c r="K136" s="25">
        <f t="shared" si="10"/>
        <v>50</v>
      </c>
      <c r="L136" s="25">
        <v>0</v>
      </c>
      <c r="M136" s="33">
        <v>0</v>
      </c>
      <c r="N136" s="33">
        <f t="shared" si="12"/>
        <v>300</v>
      </c>
      <c r="P136" s="25">
        <f t="shared" si="13"/>
        <v>560.52921151876853</v>
      </c>
      <c r="Q136" s="25">
        <f t="shared" si="13"/>
        <v>560.52921151876853</v>
      </c>
    </row>
    <row r="137" spans="2:17" x14ac:dyDescent="0.25">
      <c r="B137" s="31">
        <v>43</v>
      </c>
      <c r="C137" s="25">
        <v>0</v>
      </c>
      <c r="D137" s="25">
        <f t="shared" si="7"/>
        <v>256.91194377832608</v>
      </c>
      <c r="E137" s="33">
        <f t="shared" si="11"/>
        <v>256.91194377832608</v>
      </c>
      <c r="F137" s="33">
        <v>0</v>
      </c>
      <c r="G137" s="25">
        <f t="shared" si="8"/>
        <v>250</v>
      </c>
      <c r="H137" s="25">
        <f t="shared" si="14"/>
        <v>3.1186803385705844</v>
      </c>
      <c r="I137" s="33">
        <f t="shared" si="9"/>
        <v>3.1186803385705844</v>
      </c>
      <c r="J137" s="33">
        <v>0</v>
      </c>
      <c r="K137" s="25">
        <f t="shared" si="10"/>
        <v>50</v>
      </c>
      <c r="L137" s="25">
        <v>0</v>
      </c>
      <c r="M137" s="33">
        <v>0</v>
      </c>
      <c r="N137" s="33">
        <f t="shared" si="12"/>
        <v>300</v>
      </c>
      <c r="P137" s="25">
        <f t="shared" si="13"/>
        <v>560.03062411689666</v>
      </c>
      <c r="Q137" s="25">
        <f t="shared" si="13"/>
        <v>560.03062411689666</v>
      </c>
    </row>
    <row r="138" spans="2:17" x14ac:dyDescent="0.25">
      <c r="B138" s="31">
        <v>44</v>
      </c>
      <c r="C138" s="25">
        <v>0</v>
      </c>
      <c r="D138" s="25">
        <f t="shared" si="7"/>
        <v>256.91194377832608</v>
      </c>
      <c r="E138" s="33">
        <f t="shared" si="11"/>
        <v>256.91194377832608</v>
      </c>
      <c r="F138" s="33">
        <v>0</v>
      </c>
      <c r="G138" s="25">
        <f t="shared" si="8"/>
        <v>250</v>
      </c>
      <c r="H138" s="25">
        <f t="shared" si="14"/>
        <v>2.4981126660579775</v>
      </c>
      <c r="I138" s="33">
        <f t="shared" si="9"/>
        <v>2.4981126660579775</v>
      </c>
      <c r="J138" s="33">
        <v>0</v>
      </c>
      <c r="K138" s="25">
        <f t="shared" si="10"/>
        <v>50</v>
      </c>
      <c r="L138" s="25">
        <v>0</v>
      </c>
      <c r="M138" s="33">
        <v>0</v>
      </c>
      <c r="N138" s="33">
        <f t="shared" si="12"/>
        <v>300</v>
      </c>
      <c r="P138" s="25">
        <f t="shared" si="13"/>
        <v>559.41005644438405</v>
      </c>
      <c r="Q138" s="25">
        <f t="shared" si="13"/>
        <v>559.41005644438405</v>
      </c>
    </row>
    <row r="139" spans="2:17" x14ac:dyDescent="0.25">
      <c r="B139" s="31">
        <v>45</v>
      </c>
      <c r="C139" s="25">
        <v>0</v>
      </c>
      <c r="D139" s="25">
        <f t="shared" si="7"/>
        <v>256.91194377832608</v>
      </c>
      <c r="E139" s="33">
        <f t="shared" si="11"/>
        <v>256.91194377832608</v>
      </c>
      <c r="F139" s="33">
        <v>0</v>
      </c>
      <c r="G139" s="25">
        <f t="shared" si="8"/>
        <v>250</v>
      </c>
      <c r="H139" s="25">
        <f t="shared" si="14"/>
        <v>1.8153959287554926</v>
      </c>
      <c r="I139" s="33">
        <f t="shared" si="9"/>
        <v>1.8153959287554926</v>
      </c>
      <c r="J139" s="33">
        <v>0</v>
      </c>
      <c r="K139" s="25">
        <f t="shared" si="10"/>
        <v>50</v>
      </c>
      <c r="L139" s="25">
        <v>0</v>
      </c>
      <c r="M139" s="33">
        <v>0</v>
      </c>
      <c r="N139" s="33">
        <f t="shared" si="12"/>
        <v>300</v>
      </c>
      <c r="P139" s="25">
        <f t="shared" si="13"/>
        <v>558.72733970708157</v>
      </c>
      <c r="Q139" s="25">
        <f t="shared" si="13"/>
        <v>558.72733970708157</v>
      </c>
    </row>
    <row r="140" spans="2:17" x14ac:dyDescent="0.25">
      <c r="B140" s="31">
        <v>46</v>
      </c>
      <c r="C140" s="25">
        <v>0</v>
      </c>
      <c r="D140" s="25">
        <f t="shared" si="7"/>
        <v>256.91194377832608</v>
      </c>
      <c r="E140" s="33">
        <f t="shared" si="11"/>
        <v>256.91194377832608</v>
      </c>
      <c r="F140" s="33">
        <v>0</v>
      </c>
      <c r="G140" s="25">
        <f t="shared" si="8"/>
        <v>250</v>
      </c>
      <c r="H140" s="25">
        <f t="shared" si="14"/>
        <v>1.252141473545862</v>
      </c>
      <c r="I140" s="33">
        <f t="shared" si="9"/>
        <v>1.252141473545862</v>
      </c>
      <c r="J140" s="33">
        <v>0</v>
      </c>
      <c r="K140" s="25">
        <f t="shared" si="10"/>
        <v>50</v>
      </c>
      <c r="L140" s="25">
        <v>0</v>
      </c>
      <c r="M140" s="33">
        <v>0</v>
      </c>
      <c r="N140" s="33">
        <f t="shared" si="12"/>
        <v>300</v>
      </c>
      <c r="P140" s="25">
        <f t="shared" si="13"/>
        <v>558.16408525187194</v>
      </c>
      <c r="Q140" s="25">
        <f t="shared" si="13"/>
        <v>558.16408525187194</v>
      </c>
    </row>
    <row r="141" spans="2:17" x14ac:dyDescent="0.25">
      <c r="B141" s="31">
        <v>47</v>
      </c>
      <c r="C141" s="25">
        <v>0</v>
      </c>
      <c r="D141" s="25">
        <f t="shared" si="7"/>
        <v>256.91194377832602</v>
      </c>
      <c r="E141" s="33">
        <f t="shared" si="11"/>
        <v>256.91194377832602</v>
      </c>
      <c r="F141" s="33">
        <v>0</v>
      </c>
      <c r="G141" s="25">
        <f t="shared" si="8"/>
        <v>250</v>
      </c>
      <c r="H141" s="25">
        <f t="shared" si="14"/>
        <v>0.60663544286228444</v>
      </c>
      <c r="I141" s="33">
        <f t="shared" si="9"/>
        <v>0.60663544286228444</v>
      </c>
      <c r="J141" s="33">
        <v>0</v>
      </c>
      <c r="K141" s="25">
        <f t="shared" si="10"/>
        <v>50</v>
      </c>
      <c r="L141" s="25">
        <v>0</v>
      </c>
      <c r="M141" s="33">
        <v>0</v>
      </c>
      <c r="N141" s="33">
        <f t="shared" si="12"/>
        <v>300</v>
      </c>
      <c r="P141" s="25">
        <f t="shared" si="13"/>
        <v>557.51857922118825</v>
      </c>
      <c r="Q141" s="25">
        <f t="shared" si="13"/>
        <v>557.51857922118825</v>
      </c>
    </row>
    <row r="142" spans="2:17" x14ac:dyDescent="0.25">
      <c r="B142" s="31">
        <v>48</v>
      </c>
      <c r="C142" s="25">
        <v>0</v>
      </c>
      <c r="D142" s="25">
        <f t="shared" si="7"/>
        <v>256.91194377832431</v>
      </c>
      <c r="E142" s="33">
        <f t="shared" si="11"/>
        <v>256.91194377832431</v>
      </c>
      <c r="F142" s="33">
        <v>0</v>
      </c>
      <c r="G142" s="25">
        <f t="shared" si="8"/>
        <v>250</v>
      </c>
      <c r="H142" s="25">
        <f t="shared" si="14"/>
        <v>0</v>
      </c>
      <c r="I142" s="33">
        <f t="shared" si="9"/>
        <v>0</v>
      </c>
      <c r="J142" s="33">
        <v>0</v>
      </c>
      <c r="K142" s="25">
        <f t="shared" si="10"/>
        <v>50</v>
      </c>
      <c r="L142" s="25">
        <v>0</v>
      </c>
      <c r="M142" s="33">
        <v>0</v>
      </c>
      <c r="N142" s="33">
        <f t="shared" si="12"/>
        <v>300</v>
      </c>
      <c r="P142" s="25">
        <f t="shared" si="13"/>
        <v>556.91194377832426</v>
      </c>
      <c r="Q142" s="25">
        <f t="shared" si="13"/>
        <v>556.91194377832426</v>
      </c>
    </row>
    <row r="143" spans="2:17" x14ac:dyDescent="0.25">
      <c r="B143" s="31">
        <v>49</v>
      </c>
      <c r="C143" s="25">
        <v>0</v>
      </c>
      <c r="D143" s="25">
        <f t="shared" si="7"/>
        <v>0</v>
      </c>
      <c r="E143" s="33">
        <f t="shared" si="11"/>
        <v>0</v>
      </c>
      <c r="F143" s="33">
        <v>0</v>
      </c>
      <c r="G143" s="25">
        <f t="shared" si="8"/>
        <v>0</v>
      </c>
      <c r="H143" s="25">
        <f t="shared" si="14"/>
        <v>0</v>
      </c>
      <c r="I143" s="33">
        <f t="shared" si="9"/>
        <v>0</v>
      </c>
      <c r="J143" s="33">
        <v>0</v>
      </c>
      <c r="K143" s="25">
        <f t="shared" si="10"/>
        <v>0</v>
      </c>
      <c r="L143" s="25">
        <v>0</v>
      </c>
      <c r="M143" s="33">
        <v>0</v>
      </c>
      <c r="N143" s="33">
        <f t="shared" si="12"/>
        <v>0</v>
      </c>
      <c r="P143" s="25">
        <f t="shared" si="13"/>
        <v>0</v>
      </c>
      <c r="Q143" s="25">
        <f t="shared" si="13"/>
        <v>0</v>
      </c>
    </row>
    <row r="144" spans="2:17" x14ac:dyDescent="0.25">
      <c r="B144" s="31">
        <v>50</v>
      </c>
      <c r="C144" s="25">
        <v>0</v>
      </c>
      <c r="D144" s="25">
        <f t="shared" si="7"/>
        <v>0</v>
      </c>
      <c r="E144" s="33">
        <f t="shared" si="11"/>
        <v>0</v>
      </c>
      <c r="F144" s="33">
        <v>0</v>
      </c>
      <c r="G144" s="25">
        <f t="shared" si="8"/>
        <v>0</v>
      </c>
      <c r="H144" s="25">
        <f t="shared" si="14"/>
        <v>0</v>
      </c>
      <c r="I144" s="33">
        <f t="shared" si="9"/>
        <v>0</v>
      </c>
      <c r="J144" s="33">
        <v>0</v>
      </c>
      <c r="K144" s="25">
        <f t="shared" si="10"/>
        <v>0</v>
      </c>
      <c r="L144" s="25">
        <v>0</v>
      </c>
      <c r="M144" s="33">
        <v>0</v>
      </c>
      <c r="N144" s="33">
        <f t="shared" si="12"/>
        <v>0</v>
      </c>
      <c r="P144" s="25">
        <f t="shared" si="13"/>
        <v>0</v>
      </c>
      <c r="Q144" s="25">
        <f t="shared" si="13"/>
        <v>0</v>
      </c>
    </row>
    <row r="145" spans="2:17" x14ac:dyDescent="0.25">
      <c r="B145" s="31">
        <v>51</v>
      </c>
      <c r="C145" s="25">
        <v>0</v>
      </c>
      <c r="D145" s="25">
        <f t="shared" si="7"/>
        <v>0</v>
      </c>
      <c r="E145" s="33">
        <f t="shared" si="11"/>
        <v>0</v>
      </c>
      <c r="F145" s="33">
        <v>0</v>
      </c>
      <c r="G145" s="25">
        <f t="shared" si="8"/>
        <v>0</v>
      </c>
      <c r="H145" s="25">
        <f t="shared" si="14"/>
        <v>0</v>
      </c>
      <c r="I145" s="33">
        <f t="shared" si="9"/>
        <v>0</v>
      </c>
      <c r="J145" s="33">
        <v>0</v>
      </c>
      <c r="K145" s="25">
        <f t="shared" si="10"/>
        <v>0</v>
      </c>
      <c r="L145" s="25">
        <v>0</v>
      </c>
      <c r="M145" s="33">
        <v>0</v>
      </c>
      <c r="N145" s="33">
        <f t="shared" si="12"/>
        <v>0</v>
      </c>
      <c r="P145" s="25">
        <f t="shared" si="13"/>
        <v>0</v>
      </c>
      <c r="Q145" s="25">
        <f t="shared" si="13"/>
        <v>0</v>
      </c>
    </row>
    <row r="146" spans="2:17" x14ac:dyDescent="0.25">
      <c r="B146" s="31">
        <v>52</v>
      </c>
      <c r="C146" s="25">
        <v>0</v>
      </c>
      <c r="D146" s="25">
        <f t="shared" si="7"/>
        <v>0</v>
      </c>
      <c r="E146" s="33">
        <f t="shared" si="11"/>
        <v>0</v>
      </c>
      <c r="F146" s="33">
        <v>0</v>
      </c>
      <c r="G146" s="25">
        <f t="shared" si="8"/>
        <v>0</v>
      </c>
      <c r="H146" s="25">
        <f t="shared" si="14"/>
        <v>0</v>
      </c>
      <c r="I146" s="33">
        <f t="shared" si="9"/>
        <v>0</v>
      </c>
      <c r="J146" s="33">
        <v>0</v>
      </c>
      <c r="K146" s="25">
        <f t="shared" si="10"/>
        <v>0</v>
      </c>
      <c r="L146" s="25">
        <v>0</v>
      </c>
      <c r="M146" s="33">
        <v>0</v>
      </c>
      <c r="N146" s="33">
        <f t="shared" si="12"/>
        <v>0</v>
      </c>
      <c r="P146" s="25">
        <f t="shared" si="13"/>
        <v>0</v>
      </c>
      <c r="Q146" s="25">
        <f t="shared" si="13"/>
        <v>0</v>
      </c>
    </row>
    <row r="147" spans="2:17" x14ac:dyDescent="0.25">
      <c r="B147" s="31">
        <v>53</v>
      </c>
      <c r="C147" s="25">
        <v>0</v>
      </c>
      <c r="D147" s="25">
        <f t="shared" si="7"/>
        <v>0</v>
      </c>
      <c r="E147" s="33">
        <f t="shared" si="11"/>
        <v>0</v>
      </c>
      <c r="F147" s="33">
        <v>0</v>
      </c>
      <c r="G147" s="25">
        <f t="shared" si="8"/>
        <v>0</v>
      </c>
      <c r="H147" s="25">
        <f t="shared" si="14"/>
        <v>0</v>
      </c>
      <c r="I147" s="33">
        <f t="shared" si="9"/>
        <v>0</v>
      </c>
      <c r="J147" s="33">
        <v>0</v>
      </c>
      <c r="K147" s="25">
        <f t="shared" si="10"/>
        <v>0</v>
      </c>
      <c r="L147" s="25">
        <v>0</v>
      </c>
      <c r="M147" s="33">
        <v>0</v>
      </c>
      <c r="N147" s="33">
        <f t="shared" si="12"/>
        <v>0</v>
      </c>
      <c r="P147" s="25">
        <f t="shared" si="13"/>
        <v>0</v>
      </c>
      <c r="Q147" s="25">
        <f t="shared" si="13"/>
        <v>0</v>
      </c>
    </row>
    <row r="148" spans="2:17" x14ac:dyDescent="0.25">
      <c r="B148" s="31">
        <v>54</v>
      </c>
      <c r="C148" s="25">
        <v>0</v>
      </c>
      <c r="D148" s="25">
        <f t="shared" si="7"/>
        <v>0</v>
      </c>
      <c r="E148" s="33">
        <f t="shared" si="11"/>
        <v>0</v>
      </c>
      <c r="F148" s="33">
        <v>0</v>
      </c>
      <c r="G148" s="25">
        <f t="shared" si="8"/>
        <v>0</v>
      </c>
      <c r="H148" s="25">
        <f t="shared" si="14"/>
        <v>0</v>
      </c>
      <c r="I148" s="33">
        <f t="shared" si="9"/>
        <v>0</v>
      </c>
      <c r="J148" s="33">
        <v>0</v>
      </c>
      <c r="K148" s="25">
        <f t="shared" si="10"/>
        <v>0</v>
      </c>
      <c r="L148" s="25">
        <v>0</v>
      </c>
      <c r="M148" s="33">
        <v>0</v>
      </c>
      <c r="N148" s="33">
        <f t="shared" si="12"/>
        <v>0</v>
      </c>
      <c r="P148" s="25">
        <f t="shared" si="13"/>
        <v>0</v>
      </c>
      <c r="Q148" s="25">
        <f t="shared" si="13"/>
        <v>0</v>
      </c>
    </row>
    <row r="149" spans="2:17" x14ac:dyDescent="0.25">
      <c r="B149" s="31">
        <v>55</v>
      </c>
      <c r="C149" s="25">
        <v>0</v>
      </c>
      <c r="D149" s="25">
        <f t="shared" si="7"/>
        <v>0</v>
      </c>
      <c r="E149" s="33">
        <f t="shared" si="11"/>
        <v>0</v>
      </c>
      <c r="F149" s="33">
        <v>0</v>
      </c>
      <c r="G149" s="25">
        <f t="shared" si="8"/>
        <v>0</v>
      </c>
      <c r="H149" s="25">
        <f t="shared" si="14"/>
        <v>0</v>
      </c>
      <c r="I149" s="33">
        <f t="shared" si="9"/>
        <v>0</v>
      </c>
      <c r="J149" s="33">
        <v>0</v>
      </c>
      <c r="K149" s="25">
        <f t="shared" si="10"/>
        <v>0</v>
      </c>
      <c r="L149" s="25">
        <v>0</v>
      </c>
      <c r="M149" s="33">
        <v>0</v>
      </c>
      <c r="N149" s="33">
        <f t="shared" si="12"/>
        <v>0</v>
      </c>
      <c r="P149" s="25">
        <f t="shared" si="13"/>
        <v>0</v>
      </c>
      <c r="Q149" s="25">
        <f t="shared" si="13"/>
        <v>0</v>
      </c>
    </row>
    <row r="150" spans="2:17" x14ac:dyDescent="0.25">
      <c r="B150" s="31">
        <v>56</v>
      </c>
      <c r="C150" s="25">
        <v>0</v>
      </c>
      <c r="D150" s="25">
        <f t="shared" si="7"/>
        <v>0</v>
      </c>
      <c r="E150" s="33">
        <f t="shared" si="11"/>
        <v>0</v>
      </c>
      <c r="F150" s="33">
        <v>0</v>
      </c>
      <c r="G150" s="25">
        <f t="shared" si="8"/>
        <v>0</v>
      </c>
      <c r="H150" s="25">
        <f t="shared" si="14"/>
        <v>0</v>
      </c>
      <c r="I150" s="33">
        <f t="shared" si="9"/>
        <v>0</v>
      </c>
      <c r="J150" s="33">
        <v>0</v>
      </c>
      <c r="K150" s="25">
        <f t="shared" si="10"/>
        <v>0</v>
      </c>
      <c r="L150" s="25">
        <v>0</v>
      </c>
      <c r="M150" s="33">
        <v>0</v>
      </c>
      <c r="N150" s="33">
        <f t="shared" si="12"/>
        <v>0</v>
      </c>
      <c r="P150" s="25">
        <f t="shared" si="13"/>
        <v>0</v>
      </c>
      <c r="Q150" s="25">
        <f t="shared" si="13"/>
        <v>0</v>
      </c>
    </row>
    <row r="151" spans="2:17" x14ac:dyDescent="0.25">
      <c r="B151" s="31">
        <v>57</v>
      </c>
      <c r="C151" s="25">
        <v>0</v>
      </c>
      <c r="D151" s="25">
        <f t="shared" si="7"/>
        <v>0</v>
      </c>
      <c r="E151" s="33">
        <f t="shared" si="11"/>
        <v>0</v>
      </c>
      <c r="F151" s="33">
        <v>0</v>
      </c>
      <c r="G151" s="25">
        <f t="shared" si="8"/>
        <v>0</v>
      </c>
      <c r="H151" s="25">
        <f t="shared" si="14"/>
        <v>0</v>
      </c>
      <c r="I151" s="33">
        <f t="shared" si="9"/>
        <v>0</v>
      </c>
      <c r="J151" s="33">
        <v>0</v>
      </c>
      <c r="K151" s="25">
        <f t="shared" si="10"/>
        <v>0</v>
      </c>
      <c r="L151" s="25">
        <v>0</v>
      </c>
      <c r="M151" s="33">
        <v>0</v>
      </c>
      <c r="N151" s="33">
        <f t="shared" si="12"/>
        <v>0</v>
      </c>
      <c r="P151" s="25">
        <f t="shared" si="13"/>
        <v>0</v>
      </c>
      <c r="Q151" s="25">
        <f t="shared" si="13"/>
        <v>0</v>
      </c>
    </row>
    <row r="152" spans="2:17" x14ac:dyDescent="0.25">
      <c r="B152" s="31">
        <v>58</v>
      </c>
      <c r="C152" s="25">
        <v>0</v>
      </c>
      <c r="D152" s="25">
        <f t="shared" si="7"/>
        <v>0</v>
      </c>
      <c r="E152" s="33">
        <f t="shared" si="11"/>
        <v>0</v>
      </c>
      <c r="F152" s="33">
        <v>0</v>
      </c>
      <c r="G152" s="25">
        <f t="shared" si="8"/>
        <v>0</v>
      </c>
      <c r="H152" s="25">
        <f t="shared" si="14"/>
        <v>0</v>
      </c>
      <c r="I152" s="33">
        <f t="shared" si="9"/>
        <v>0</v>
      </c>
      <c r="J152" s="33">
        <v>0</v>
      </c>
      <c r="K152" s="25">
        <f t="shared" si="10"/>
        <v>0</v>
      </c>
      <c r="L152" s="25">
        <v>0</v>
      </c>
      <c r="M152" s="33">
        <v>0</v>
      </c>
      <c r="N152" s="33">
        <f t="shared" si="12"/>
        <v>0</v>
      </c>
      <c r="P152" s="25">
        <f t="shared" si="13"/>
        <v>0</v>
      </c>
      <c r="Q152" s="25">
        <f t="shared" si="13"/>
        <v>0</v>
      </c>
    </row>
    <row r="153" spans="2:17" x14ac:dyDescent="0.25">
      <c r="B153" s="31">
        <v>59</v>
      </c>
      <c r="C153" s="25">
        <v>0</v>
      </c>
      <c r="D153" s="25">
        <f t="shared" si="7"/>
        <v>0</v>
      </c>
      <c r="E153" s="33">
        <f t="shared" si="11"/>
        <v>0</v>
      </c>
      <c r="F153" s="33">
        <v>0</v>
      </c>
      <c r="G153" s="25">
        <f t="shared" si="8"/>
        <v>0</v>
      </c>
      <c r="H153" s="25">
        <f t="shared" si="14"/>
        <v>0</v>
      </c>
      <c r="I153" s="33">
        <f t="shared" si="9"/>
        <v>0</v>
      </c>
      <c r="J153" s="33">
        <v>0</v>
      </c>
      <c r="K153" s="25">
        <f t="shared" si="10"/>
        <v>0</v>
      </c>
      <c r="L153" s="25">
        <v>0</v>
      </c>
      <c r="M153" s="33">
        <v>0</v>
      </c>
      <c r="N153" s="33">
        <f t="shared" si="12"/>
        <v>0</v>
      </c>
      <c r="P153" s="25">
        <f t="shared" si="13"/>
        <v>0</v>
      </c>
      <c r="Q153" s="25">
        <f t="shared" si="13"/>
        <v>0</v>
      </c>
    </row>
    <row r="154" spans="2:17" x14ac:dyDescent="0.25">
      <c r="B154" s="31">
        <v>60</v>
      </c>
      <c r="C154" s="25">
        <v>0</v>
      </c>
      <c r="D154" s="25">
        <f t="shared" si="7"/>
        <v>0</v>
      </c>
      <c r="E154" s="33">
        <f t="shared" si="11"/>
        <v>0</v>
      </c>
      <c r="F154" s="33">
        <v>0</v>
      </c>
      <c r="G154" s="25">
        <f t="shared" si="8"/>
        <v>0</v>
      </c>
      <c r="H154" s="25">
        <f t="shared" si="14"/>
        <v>0</v>
      </c>
      <c r="I154" s="33">
        <f t="shared" si="9"/>
        <v>0</v>
      </c>
      <c r="J154" s="33">
        <v>0</v>
      </c>
      <c r="K154" s="25">
        <f t="shared" si="10"/>
        <v>0</v>
      </c>
      <c r="L154" s="25">
        <v>0</v>
      </c>
      <c r="M154" s="33">
        <v>0</v>
      </c>
      <c r="N154" s="33">
        <f t="shared" si="12"/>
        <v>0</v>
      </c>
      <c r="P154" s="37">
        <f t="shared" si="13"/>
        <v>0</v>
      </c>
      <c r="Q154" s="37">
        <f t="shared" si="13"/>
        <v>0</v>
      </c>
    </row>
    <row r="155" spans="2:17" x14ac:dyDescent="0.25">
      <c r="P155" s="38">
        <f>SUM(P95:P154)</f>
        <v>39731.77330135963</v>
      </c>
      <c r="Q155" s="38">
        <f>SUM(Q95:Q154)</f>
        <v>39731.77330135963</v>
      </c>
    </row>
    <row r="157" spans="2:17" x14ac:dyDescent="0.25"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</row>
  </sheetData>
  <mergeCells count="55">
    <mergeCell ref="L53:M53"/>
    <mergeCell ref="L54:M54"/>
    <mergeCell ref="L42:T42"/>
    <mergeCell ref="L43:T44"/>
    <mergeCell ref="L45:M45"/>
    <mergeCell ref="L46:M46"/>
    <mergeCell ref="L47:M47"/>
    <mergeCell ref="L49:T49"/>
    <mergeCell ref="L35:M35"/>
    <mergeCell ref="L37:T37"/>
    <mergeCell ref="L38:T39"/>
    <mergeCell ref="L50:T51"/>
    <mergeCell ref="L52:M52"/>
    <mergeCell ref="L40:M40"/>
    <mergeCell ref="P93:Q93"/>
    <mergeCell ref="L18:T19"/>
    <mergeCell ref="L20:M20"/>
    <mergeCell ref="L22:T22"/>
    <mergeCell ref="L23:T24"/>
    <mergeCell ref="L25:M25"/>
    <mergeCell ref="L27:T27"/>
    <mergeCell ref="L28:T29"/>
    <mergeCell ref="L30:M30"/>
    <mergeCell ref="K82:L82"/>
    <mergeCell ref="M82:N82"/>
    <mergeCell ref="K93:L93"/>
    <mergeCell ref="M93:N93"/>
    <mergeCell ref="L32:T32"/>
    <mergeCell ref="L33:T34"/>
    <mergeCell ref="B93:B94"/>
    <mergeCell ref="C93:D93"/>
    <mergeCell ref="E93:F93"/>
    <mergeCell ref="G93:H93"/>
    <mergeCell ref="I93:J93"/>
    <mergeCell ref="B82:B83"/>
    <mergeCell ref="C82:D82"/>
    <mergeCell ref="E82:F82"/>
    <mergeCell ref="G82:H82"/>
    <mergeCell ref="I82:J82"/>
    <mergeCell ref="B3:L4"/>
    <mergeCell ref="B7:C7"/>
    <mergeCell ref="B9:C9"/>
    <mergeCell ref="B8:C8"/>
    <mergeCell ref="B10:C10"/>
    <mergeCell ref="F17:F18"/>
    <mergeCell ref="G17:H17"/>
    <mergeCell ref="I17:J17"/>
    <mergeCell ref="L17:T17"/>
    <mergeCell ref="B17:B18"/>
    <mergeCell ref="C17:C18"/>
    <mergeCell ref="D17:D18"/>
    <mergeCell ref="E17:E18"/>
    <mergeCell ref="B11:C11"/>
    <mergeCell ref="B12:C12"/>
    <mergeCell ref="B13:C1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40D1D-DD95-48EA-84B4-17DB56F4F6EA}">
  <sheetPr>
    <tabColor theme="1" tint="0.249977111117893"/>
  </sheetPr>
  <dimension ref="A2:M24"/>
  <sheetViews>
    <sheetView workbookViewId="0">
      <selection activeCell="F45" sqref="F45"/>
    </sheetView>
  </sheetViews>
  <sheetFormatPr baseColWidth="10" defaultRowHeight="15" x14ac:dyDescent="0.25"/>
  <cols>
    <col min="1" max="1" width="3" style="1" customWidth="1"/>
    <col min="2" max="16384" width="11.42578125" style="1"/>
  </cols>
  <sheetData>
    <row r="2" spans="1:13" s="50" customFormat="1" ht="23.25" x14ac:dyDescent="0.35">
      <c r="A2" s="45"/>
      <c r="B2" s="55" t="s">
        <v>36</v>
      </c>
      <c r="C2" s="47"/>
      <c r="D2" s="56"/>
      <c r="E2" s="49"/>
      <c r="F2" s="49"/>
      <c r="G2" s="49"/>
      <c r="H2" s="49"/>
      <c r="I2" s="49"/>
      <c r="J2" s="49"/>
      <c r="K2" s="49"/>
      <c r="L2" s="49"/>
      <c r="M2" s="49"/>
    </row>
    <row r="3" spans="1:13" s="10" customFormat="1" ht="15" customHeight="1" x14ac:dyDescent="0.25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54"/>
    </row>
    <row r="4" spans="1:13" s="10" customFormat="1" x14ac:dyDescent="0.25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6" spans="1:13" ht="15" customHeight="1" x14ac:dyDescent="0.25">
      <c r="B6" s="82" t="s">
        <v>40</v>
      </c>
      <c r="C6" s="82"/>
      <c r="D6" s="82"/>
      <c r="E6" s="82"/>
      <c r="F6" s="82"/>
      <c r="G6" s="82"/>
      <c r="H6" s="82"/>
      <c r="I6" s="82"/>
      <c r="J6" s="13"/>
    </row>
    <row r="7" spans="1:13" x14ac:dyDescent="0.25">
      <c r="B7" s="82"/>
      <c r="C7" s="82"/>
      <c r="D7" s="82"/>
      <c r="E7" s="82"/>
      <c r="F7" s="82"/>
      <c r="G7" s="82"/>
      <c r="H7" s="82"/>
      <c r="I7" s="82"/>
      <c r="J7" s="13"/>
    </row>
    <row r="8" spans="1:13" x14ac:dyDescent="0.25">
      <c r="B8" s="88"/>
      <c r="C8" s="88"/>
      <c r="D8" s="88"/>
      <c r="E8" s="88"/>
      <c r="F8" s="88"/>
      <c r="G8" s="88"/>
      <c r="H8" s="88"/>
      <c r="I8" s="88"/>
      <c r="J8" s="13"/>
    </row>
    <row r="9" spans="1:13" x14ac:dyDescent="0.25">
      <c r="B9" s="87" t="s">
        <v>41</v>
      </c>
      <c r="C9" s="86"/>
      <c r="D9" s="86"/>
      <c r="E9" s="86"/>
      <c r="F9" s="86"/>
      <c r="G9" s="86"/>
      <c r="H9" s="86"/>
      <c r="I9" s="86"/>
    </row>
    <row r="10" spans="1:13" x14ac:dyDescent="0.25">
      <c r="B10" s="86" t="s">
        <v>42</v>
      </c>
      <c r="C10" s="86"/>
      <c r="D10" s="86"/>
      <c r="E10" s="86"/>
      <c r="F10" s="86"/>
      <c r="G10" s="86"/>
      <c r="H10" s="86"/>
      <c r="I10" s="86"/>
    </row>
    <row r="11" spans="1:13" x14ac:dyDescent="0.25">
      <c r="B11" s="86"/>
      <c r="C11" s="86"/>
      <c r="D11" s="86"/>
      <c r="E11" s="86"/>
      <c r="F11" s="86"/>
      <c r="G11" s="86"/>
      <c r="H11" s="86"/>
      <c r="I11" s="86"/>
    </row>
    <row r="12" spans="1:13" x14ac:dyDescent="0.25">
      <c r="B12" s="86" t="s">
        <v>37</v>
      </c>
      <c r="C12" s="86"/>
      <c r="D12" s="86"/>
      <c r="E12" s="86"/>
      <c r="F12" s="86"/>
      <c r="G12" s="86"/>
      <c r="H12" s="86"/>
      <c r="I12" s="86"/>
    </row>
    <row r="13" spans="1:13" x14ac:dyDescent="0.25">
      <c r="B13" s="86" t="s">
        <v>43</v>
      </c>
      <c r="C13" s="86"/>
      <c r="D13" s="86"/>
      <c r="E13" s="86"/>
      <c r="F13" s="86"/>
      <c r="G13" s="86"/>
      <c r="H13" s="86"/>
      <c r="I13" s="86"/>
    </row>
    <row r="14" spans="1:13" x14ac:dyDescent="0.25">
      <c r="B14" s="86"/>
      <c r="C14" s="86"/>
      <c r="D14" s="86"/>
      <c r="E14" s="86"/>
      <c r="F14" s="86"/>
      <c r="G14" s="86"/>
      <c r="H14" s="86"/>
      <c r="I14" s="86"/>
    </row>
    <row r="15" spans="1:13" x14ac:dyDescent="0.25">
      <c r="B15" s="86" t="s">
        <v>44</v>
      </c>
      <c r="C15" s="86"/>
      <c r="D15" s="86"/>
      <c r="E15" s="86"/>
      <c r="F15" s="86"/>
      <c r="G15" s="86"/>
      <c r="H15" s="86"/>
      <c r="I15" s="86"/>
    </row>
    <row r="16" spans="1:13" x14ac:dyDescent="0.25">
      <c r="B16" s="86"/>
      <c r="C16" s="86"/>
      <c r="D16" s="86"/>
      <c r="E16" s="86"/>
      <c r="F16" s="86"/>
      <c r="G16" s="86"/>
      <c r="H16" s="86"/>
      <c r="I16" s="86"/>
    </row>
    <row r="17" spans="1:13" x14ac:dyDescent="0.25">
      <c r="B17" s="86" t="s">
        <v>38</v>
      </c>
      <c r="C17" s="86"/>
      <c r="D17" s="86"/>
      <c r="E17" s="86"/>
      <c r="F17" s="86"/>
      <c r="G17" s="86"/>
      <c r="H17" s="86"/>
      <c r="I17" s="86"/>
    </row>
    <row r="18" spans="1:13" x14ac:dyDescent="0.25">
      <c r="B18" s="86" t="s">
        <v>39</v>
      </c>
      <c r="C18" s="86"/>
      <c r="D18" s="86"/>
      <c r="E18" s="86"/>
      <c r="F18" s="86"/>
      <c r="G18" s="86"/>
      <c r="H18" s="86"/>
      <c r="I18" s="86"/>
    </row>
    <row r="19" spans="1:13" x14ac:dyDescent="0.25">
      <c r="B19" s="86" t="s">
        <v>45</v>
      </c>
      <c r="C19" s="86"/>
      <c r="D19" s="86"/>
      <c r="E19" s="86"/>
      <c r="F19" s="86"/>
      <c r="G19" s="86"/>
      <c r="H19" s="86"/>
      <c r="I19" s="86"/>
    </row>
    <row r="20" spans="1:13" s="85" customFormat="1" x14ac:dyDescent="0.25">
      <c r="B20" s="86" t="s">
        <v>46</v>
      </c>
      <c r="C20" s="86"/>
      <c r="D20" s="86"/>
      <c r="E20" s="86"/>
      <c r="F20" s="86"/>
      <c r="G20" s="86"/>
      <c r="H20" s="86"/>
      <c r="I20" s="86"/>
    </row>
    <row r="22" spans="1:13" s="10" customFormat="1" x14ac:dyDescent="0.25"/>
    <row r="23" spans="1:13" s="10" customFormat="1" x14ac:dyDescent="0.25"/>
    <row r="24" spans="1:13" s="50" customFormat="1" ht="15" customHeight="1" x14ac:dyDescent="0.35">
      <c r="A24" s="45"/>
      <c r="B24" s="55"/>
      <c r="C24" s="47"/>
      <c r="D24" s="56"/>
      <c r="E24" s="49"/>
      <c r="F24" s="49"/>
      <c r="G24" s="49"/>
      <c r="H24" s="49"/>
      <c r="I24" s="49"/>
      <c r="J24" s="49"/>
      <c r="K24" s="49"/>
      <c r="L24" s="49"/>
      <c r="M24" s="49"/>
    </row>
  </sheetData>
  <mergeCells count="2">
    <mergeCell ref="B3:L3"/>
    <mergeCell ref="B6:I7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CEABA-B4F1-4233-B15E-3554F9D706CD}">
  <dimension ref="A1:E11"/>
  <sheetViews>
    <sheetView workbookViewId="0">
      <selection activeCell="C4" sqref="C4"/>
    </sheetView>
  </sheetViews>
  <sheetFormatPr baseColWidth="10" defaultRowHeight="15" x14ac:dyDescent="0.25"/>
  <cols>
    <col min="2" max="2" width="20.140625" customWidth="1"/>
    <col min="3" max="3" width="30.7109375" customWidth="1"/>
    <col min="4" max="4" width="6.28515625" customWidth="1"/>
  </cols>
  <sheetData>
    <row r="1" spans="1:5" x14ac:dyDescent="0.25">
      <c r="A1" t="s">
        <v>3</v>
      </c>
      <c r="B1" t="s">
        <v>8</v>
      </c>
      <c r="E1">
        <v>5000</v>
      </c>
    </row>
    <row r="2" spans="1:5" x14ac:dyDescent="0.25">
      <c r="A2" t="s">
        <v>3</v>
      </c>
      <c r="B2" t="s">
        <v>4</v>
      </c>
      <c r="C2" t="s">
        <v>13</v>
      </c>
      <c r="D2" s="7">
        <v>0</v>
      </c>
      <c r="E2">
        <v>5</v>
      </c>
    </row>
    <row r="3" spans="1:5" x14ac:dyDescent="0.25">
      <c r="A3" t="s">
        <v>3</v>
      </c>
      <c r="B3" t="s">
        <v>4</v>
      </c>
      <c r="C3" t="s">
        <v>14</v>
      </c>
      <c r="D3" s="7">
        <v>500</v>
      </c>
      <c r="E3">
        <v>2.5</v>
      </c>
    </row>
    <row r="4" spans="1:5" x14ac:dyDescent="0.25">
      <c r="A4" t="s">
        <v>0</v>
      </c>
      <c r="B4" t="s">
        <v>2</v>
      </c>
      <c r="C4" s="3" t="s">
        <v>5</v>
      </c>
      <c r="D4" s="6">
        <v>0</v>
      </c>
      <c r="E4">
        <v>25000</v>
      </c>
    </row>
    <row r="5" spans="1:5" x14ac:dyDescent="0.25">
      <c r="A5" t="s">
        <v>0</v>
      </c>
      <c r="B5" t="s">
        <v>2</v>
      </c>
      <c r="C5" s="3" t="s">
        <v>6</v>
      </c>
      <c r="D5" s="6">
        <v>100</v>
      </c>
      <c r="E5">
        <v>40000</v>
      </c>
    </row>
    <row r="6" spans="1:5" x14ac:dyDescent="0.25">
      <c r="A6" t="s">
        <v>0</v>
      </c>
      <c r="B6" t="s">
        <v>2</v>
      </c>
      <c r="C6" s="3" t="s">
        <v>12</v>
      </c>
      <c r="D6" s="6">
        <v>1000</v>
      </c>
      <c r="E6">
        <v>60000</v>
      </c>
    </row>
    <row r="7" spans="1:5" x14ac:dyDescent="0.25">
      <c r="A7" t="s">
        <v>0</v>
      </c>
      <c r="B7" t="s">
        <v>2</v>
      </c>
      <c r="C7" s="3" t="s">
        <v>11</v>
      </c>
      <c r="D7" s="6">
        <v>5000</v>
      </c>
      <c r="E7">
        <v>80000</v>
      </c>
    </row>
    <row r="8" spans="1:5" x14ac:dyDescent="0.25">
      <c r="A8" t="s">
        <v>0</v>
      </c>
      <c r="B8" t="s">
        <v>7</v>
      </c>
      <c r="E8" s="4">
        <v>0.15</v>
      </c>
    </row>
    <row r="9" spans="1:5" x14ac:dyDescent="0.25">
      <c r="A9" t="s">
        <v>0</v>
      </c>
      <c r="B9" t="s">
        <v>8</v>
      </c>
      <c r="C9" t="s">
        <v>1</v>
      </c>
      <c r="E9">
        <v>10000</v>
      </c>
    </row>
    <row r="10" spans="1:5" x14ac:dyDescent="0.25">
      <c r="A10" t="s">
        <v>0</v>
      </c>
      <c r="B10" t="s">
        <v>8</v>
      </c>
      <c r="C10" t="s">
        <v>9</v>
      </c>
      <c r="E10">
        <v>20000</v>
      </c>
    </row>
    <row r="11" spans="1:5" x14ac:dyDescent="0.25">
      <c r="A11" t="s">
        <v>0</v>
      </c>
      <c r="B11" t="s">
        <v>8</v>
      </c>
      <c r="C11" t="s">
        <v>10</v>
      </c>
      <c r="E11">
        <v>40000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Info</vt:lpstr>
      <vt:lpstr>1. Disclosure Statements</vt:lpstr>
      <vt:lpstr>2. Example</vt:lpstr>
      <vt:lpstr>3. Contact</vt:lpstr>
      <vt:lpstr>Daten</vt:lpstr>
    </vt:vector>
  </TitlesOfParts>
  <Company>FISA Contavio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2021-01-04T22:35:54Z</dcterms:modified>
</cp:coreProperties>
</file>